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root\GTS_Home\isdasmi\Desktop\CMS Docs\"/>
    </mc:Choice>
  </mc:AlternateContent>
  <bookViews>
    <workbookView xWindow="360" yWindow="0" windowWidth="19440" windowHeight="8340" tabRatio="882"/>
  </bookViews>
  <sheets>
    <sheet name="Summary" sheetId="9" r:id="rId1"/>
    <sheet name="Single Male" sheetId="1" r:id="rId2"/>
    <sheet name="Single Female" sheetId="2" r:id="rId3"/>
    <sheet name="Couple" sheetId="3" r:id="rId4"/>
    <sheet name="Single +1" sheetId="4" r:id="rId5"/>
    <sheet name="Couple +1" sheetId="5" r:id="rId6"/>
    <sheet name="Couple +2" sheetId="6" r:id="rId7"/>
    <sheet name="Couple +3" sheetId="7" r:id="rId8"/>
    <sheet name="Male pensioner " sheetId="15" r:id="rId9"/>
    <sheet name="Female pensioner" sheetId="14" r:id="rId10"/>
    <sheet name="Partnered pensioner" sheetId="16" r:id="rId11"/>
    <sheet name="Child" sheetId="8" r:id="rId12"/>
  </sheets>
  <externalReferences>
    <externalReference r:id="rId13"/>
  </externalReferences>
  <definedNames>
    <definedName name="_xlnm._FilterDatabase" localSheetId="11" hidden="1">Child!$A$2:$H$152</definedName>
    <definedName name="_xlnm._FilterDatabase" localSheetId="3" hidden="1">Couple!$B$181:$M$378</definedName>
    <definedName name="_xlnm._FilterDatabase" localSheetId="9" hidden="1">'Female pensioner'!$A$1:$K$403</definedName>
    <definedName name="_xlnm._FilterDatabase" localSheetId="8" hidden="1">'Male pensioner '!$C$311:$E$392</definedName>
    <definedName name="_xlnm._FilterDatabase" localSheetId="10" hidden="1">'Partnered pensioner'!$A$1:$K$483</definedName>
    <definedName name="_xlnm._FilterDatabase" localSheetId="2" hidden="1">'Single Female'!$B$277:$N$277</definedName>
    <definedName name="_xlnm._FilterDatabase" localSheetId="1" hidden="1">'Single Male'!$B$4:$L$330</definedName>
  </definedNames>
  <calcPr calcId="162913"/>
</workbook>
</file>

<file path=xl/calcChain.xml><?xml version="1.0" encoding="utf-8"?>
<calcChain xmlns="http://schemas.openxmlformats.org/spreadsheetml/2006/main">
  <c r="I4" i="4" l="1"/>
  <c r="L94" i="4" s="1"/>
  <c r="I5" i="4"/>
  <c r="I6" i="4"/>
  <c r="I7" i="4"/>
  <c r="I8" i="4"/>
  <c r="I9" i="4"/>
  <c r="I10" i="4"/>
  <c r="K94" i="4" s="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E94" i="4"/>
  <c r="I94" i="4" s="1"/>
  <c r="I96" i="4"/>
  <c r="K97" i="4" s="1"/>
  <c r="I97" i="4"/>
  <c r="I99" i="4"/>
  <c r="I100" i="4"/>
  <c r="I101" i="4"/>
  <c r="L134" i="4" s="1"/>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K134" i="4"/>
  <c r="E137" i="4"/>
  <c r="I137" i="4" s="1"/>
  <c r="E138" i="4"/>
  <c r="I138" i="4" s="1"/>
  <c r="E139" i="4"/>
  <c r="I139" i="4" s="1"/>
  <c r="E140" i="4"/>
  <c r="I140" i="4" s="1"/>
  <c r="I141" i="4"/>
  <c r="I143" i="4"/>
  <c r="I144" i="4"/>
  <c r="L316" i="4" s="1"/>
  <c r="I145" i="4"/>
  <c r="I146" i="4"/>
  <c r="I147" i="4"/>
  <c r="I148" i="4"/>
  <c r="I149" i="4"/>
  <c r="I150" i="4"/>
  <c r="I151" i="4"/>
  <c r="I152" i="4"/>
  <c r="I153" i="4"/>
  <c r="I154" i="4"/>
  <c r="I155" i="4"/>
  <c r="I156" i="4"/>
  <c r="I157" i="4"/>
  <c r="I158" i="4"/>
  <c r="I159" i="4"/>
  <c r="I160" i="4"/>
  <c r="I161" i="4"/>
  <c r="I162" i="4"/>
  <c r="I163" i="4"/>
  <c r="I164" i="4"/>
  <c r="I165" i="4"/>
  <c r="I166" i="4"/>
  <c r="I167" i="4"/>
  <c r="I168"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7" i="4"/>
  <c r="I299" i="4"/>
  <c r="I300" i="4"/>
  <c r="I301" i="4"/>
  <c r="I302" i="4"/>
  <c r="I303" i="4"/>
  <c r="I304" i="4"/>
  <c r="I305" i="4"/>
  <c r="I306" i="4"/>
  <c r="I307" i="4"/>
  <c r="I308" i="4"/>
  <c r="I309" i="4"/>
  <c r="I310" i="4"/>
  <c r="I311" i="4"/>
  <c r="I312" i="4"/>
  <c r="I313" i="4"/>
  <c r="I314" i="4"/>
  <c r="I315" i="4"/>
  <c r="I316" i="4"/>
  <c r="K316" i="4"/>
  <c r="I318" i="4"/>
  <c r="I319" i="4"/>
  <c r="I320" i="4"/>
  <c r="I321" i="4"/>
  <c r="I322" i="4"/>
  <c r="I323" i="4"/>
  <c r="I324" i="4"/>
  <c r="I325" i="4"/>
  <c r="I326" i="4"/>
  <c r="I327" i="4"/>
  <c r="I328" i="4"/>
  <c r="I329" i="4"/>
  <c r="I330" i="4"/>
  <c r="I331" i="4"/>
  <c r="I332" i="4"/>
  <c r="K361" i="4" s="1"/>
  <c r="I333" i="4"/>
  <c r="I334" i="4"/>
  <c r="I335" i="4"/>
  <c r="I336" i="4"/>
  <c r="I337" i="4"/>
  <c r="I338" i="4"/>
  <c r="I339" i="4"/>
  <c r="I340" i="4"/>
  <c r="I341" i="4"/>
  <c r="I342" i="4"/>
  <c r="I343" i="4"/>
  <c r="I344" i="4"/>
  <c r="I345" i="4"/>
  <c r="I346" i="4"/>
  <c r="I347" i="4"/>
  <c r="L361" i="4" s="1"/>
  <c r="I348" i="4"/>
  <c r="I349" i="4"/>
  <c r="I350" i="4"/>
  <c r="I351" i="4"/>
  <c r="I352" i="4"/>
  <c r="I353" i="4"/>
  <c r="I354" i="4"/>
  <c r="I355" i="4"/>
  <c r="I356" i="4"/>
  <c r="I357" i="4"/>
  <c r="I358" i="4"/>
  <c r="I359" i="4"/>
  <c r="I360" i="4"/>
  <c r="I361" i="4"/>
  <c r="I363" i="4"/>
  <c r="K372" i="4" s="1"/>
  <c r="I364" i="4"/>
  <c r="I365" i="4"/>
  <c r="I366" i="4"/>
  <c r="I367" i="4"/>
  <c r="I368" i="4"/>
  <c r="I369" i="4"/>
  <c r="I370" i="4"/>
  <c r="I371" i="4"/>
  <c r="I372" i="4"/>
  <c r="I374" i="4"/>
  <c r="K390" i="4" s="1"/>
  <c r="I375" i="4"/>
  <c r="I376" i="4"/>
  <c r="I377" i="4"/>
  <c r="L390" i="4" s="1"/>
  <c r="I378" i="4"/>
  <c r="I379" i="4"/>
  <c r="I380" i="4"/>
  <c r="I381" i="4"/>
  <c r="I382" i="4"/>
  <c r="I383" i="4"/>
  <c r="I384" i="4"/>
  <c r="I385" i="4"/>
  <c r="I386" i="4"/>
  <c r="I387" i="4"/>
  <c r="I388" i="4"/>
  <c r="I389" i="4"/>
  <c r="I390" i="4"/>
  <c r="I4" i="3"/>
  <c r="I5" i="3"/>
  <c r="I6" i="3"/>
  <c r="E7"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E43" i="3"/>
  <c r="I43" i="3" s="1"/>
  <c r="E44"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E79" i="3"/>
  <c r="I79" i="3" s="1"/>
  <c r="I80" i="3"/>
  <c r="I81" i="3"/>
  <c r="I82" i="3"/>
  <c r="I83" i="3"/>
  <c r="I84" i="3"/>
  <c r="I85" i="3"/>
  <c r="E86" i="3"/>
  <c r="I86" i="3"/>
  <c r="I87" i="3"/>
  <c r="I88" i="3"/>
  <c r="I89" i="3"/>
  <c r="I90" i="3"/>
  <c r="I91" i="3"/>
  <c r="I92" i="3"/>
  <c r="I93" i="3"/>
  <c r="I94" i="3"/>
  <c r="I95" i="3"/>
  <c r="I96" i="3"/>
  <c r="I97" i="3"/>
  <c r="I98" i="3"/>
  <c r="I99" i="3"/>
  <c r="I100" i="3"/>
  <c r="I103" i="3"/>
  <c r="K107" i="3" s="1"/>
  <c r="I104" i="3"/>
  <c r="I105" i="3"/>
  <c r="I106" i="3"/>
  <c r="I107" i="3"/>
  <c r="I109" i="3"/>
  <c r="I110" i="3"/>
  <c r="I111" i="3"/>
  <c r="K173" i="3" s="1"/>
  <c r="I112" i="3"/>
  <c r="I113" i="3"/>
  <c r="I114" i="3"/>
  <c r="I115" i="3"/>
  <c r="I116" i="3"/>
  <c r="I117" i="3"/>
  <c r="I118" i="3"/>
  <c r="I119" i="3"/>
  <c r="I120" i="3"/>
  <c r="I121" i="3"/>
  <c r="I122" i="3"/>
  <c r="I123" i="3"/>
  <c r="I124" i="3"/>
  <c r="I125" i="3"/>
  <c r="I126" i="3"/>
  <c r="I127" i="3"/>
  <c r="I128" i="3"/>
  <c r="I129" i="3"/>
  <c r="I130" i="3"/>
  <c r="I131" i="3"/>
  <c r="I132" i="3"/>
  <c r="I133" i="3"/>
  <c r="I134" i="3"/>
  <c r="I135" i="3"/>
  <c r="L173" i="3" s="1"/>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6" i="3"/>
  <c r="I177" i="3"/>
  <c r="E178" i="3"/>
  <c r="I178" i="3"/>
  <c r="I179" i="3"/>
  <c r="I180" i="3"/>
  <c r="I182" i="3"/>
  <c r="K308" i="3" s="1"/>
  <c r="I183" i="3"/>
  <c r="L308" i="3" s="1"/>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10" i="3"/>
  <c r="K352" i="3" s="1"/>
  <c r="I311" i="3"/>
  <c r="I312" i="3"/>
  <c r="I313" i="3"/>
  <c r="I314" i="3"/>
  <c r="I315" i="3"/>
  <c r="L352" i="3" s="1"/>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4" i="3"/>
  <c r="L363" i="3" s="1"/>
  <c r="I355" i="3"/>
  <c r="I356" i="3"/>
  <c r="I357" i="3"/>
  <c r="I358" i="3"/>
  <c r="I359" i="3"/>
  <c r="I360" i="3"/>
  <c r="I361" i="3"/>
  <c r="I362" i="3"/>
  <c r="I363" i="3"/>
  <c r="K363" i="3"/>
  <c r="I365" i="3"/>
  <c r="I366" i="3"/>
  <c r="I367" i="3"/>
  <c r="I368" i="3"/>
  <c r="L378" i="3" s="1"/>
  <c r="I369" i="3"/>
  <c r="I370" i="3"/>
  <c r="I371" i="3"/>
  <c r="I372" i="3"/>
  <c r="I373" i="3"/>
  <c r="I374" i="3"/>
  <c r="I375" i="3"/>
  <c r="I376" i="3"/>
  <c r="I377" i="3"/>
  <c r="I378" i="3"/>
  <c r="K378" i="3"/>
  <c r="K141" i="4" l="1"/>
  <c r="L141" i="4"/>
  <c r="I392" i="4"/>
  <c r="L372" i="4"/>
  <c r="L97" i="4"/>
  <c r="K100" i="3"/>
  <c r="I380" i="3"/>
  <c r="L100" i="3"/>
  <c r="K180" i="3"/>
  <c r="L180" i="3"/>
  <c r="L107" i="3"/>
  <c r="I310" i="5"/>
  <c r="I309" i="5"/>
  <c r="I323" i="6"/>
  <c r="H298" i="15" l="1"/>
  <c r="I221" i="7"/>
  <c r="I214" i="6"/>
  <c r="I202" i="5"/>
  <c r="I373" i="6" l="1"/>
  <c r="I356" i="5"/>
  <c r="I279" i="2" l="1"/>
  <c r="I7" i="1" l="1"/>
  <c r="D380" i="14" l="1"/>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379" i="14"/>
  <c r="D377" i="14"/>
  <c r="D375" i="14"/>
  <c r="D376" i="14"/>
  <c r="D374" i="14"/>
  <c r="D343" i="14"/>
  <c r="D346" i="14"/>
  <c r="D347" i="14"/>
  <c r="D348" i="14"/>
  <c r="D350" i="14"/>
  <c r="D351" i="14"/>
  <c r="D352" i="14"/>
  <c r="D353" i="14"/>
  <c r="D354" i="14"/>
  <c r="D355" i="14"/>
  <c r="D356" i="14"/>
  <c r="D359" i="14"/>
  <c r="D361" i="14"/>
  <c r="D362" i="14"/>
  <c r="D363" i="14"/>
  <c r="D366" i="14"/>
  <c r="D368" i="14"/>
  <c r="D369" i="14"/>
  <c r="D320" i="14"/>
  <c r="D321" i="14"/>
  <c r="D323" i="14"/>
  <c r="D324" i="14"/>
  <c r="D325" i="14"/>
  <c r="D326" i="14"/>
  <c r="D327" i="14"/>
  <c r="D329" i="14"/>
  <c r="D330" i="14"/>
  <c r="D331" i="14"/>
  <c r="D334" i="14"/>
  <c r="D335" i="14"/>
  <c r="D336" i="14"/>
  <c r="D337" i="14"/>
  <c r="D338" i="14"/>
  <c r="D339" i="14"/>
  <c r="D319" i="14"/>
  <c r="D302" i="14"/>
  <c r="D303" i="14"/>
  <c r="D304" i="14"/>
  <c r="D305" i="14"/>
  <c r="D306" i="14"/>
  <c r="D307" i="14"/>
  <c r="D308" i="14"/>
  <c r="D309" i="14"/>
  <c r="D310" i="14"/>
  <c r="D311" i="14"/>
  <c r="D312" i="14"/>
  <c r="D313" i="14"/>
  <c r="D314" i="14"/>
  <c r="D316" i="14"/>
  <c r="D317" i="14"/>
  <c r="D281" i="14"/>
  <c r="D282" i="14"/>
  <c r="D283" i="14"/>
  <c r="D284" i="14"/>
  <c r="D285" i="14"/>
  <c r="D286" i="14"/>
  <c r="D287" i="14"/>
  <c r="D288" i="14"/>
  <c r="D289" i="14"/>
  <c r="D290" i="14"/>
  <c r="D291" i="14"/>
  <c r="D292" i="14"/>
  <c r="D293" i="14"/>
  <c r="D294" i="14"/>
  <c r="D295" i="14"/>
  <c r="D296" i="14"/>
  <c r="D297" i="14"/>
  <c r="D298" i="14"/>
  <c r="D299" i="14"/>
  <c r="D300" i="14"/>
  <c r="D301" i="14"/>
  <c r="D264" i="14"/>
  <c r="D265" i="14"/>
  <c r="D266" i="14"/>
  <c r="D267" i="14"/>
  <c r="D268" i="14"/>
  <c r="D269" i="14"/>
  <c r="D270" i="14"/>
  <c r="D271" i="14"/>
  <c r="D272" i="14"/>
  <c r="D273" i="14"/>
  <c r="D274" i="14"/>
  <c r="D275" i="14"/>
  <c r="D276" i="14"/>
  <c r="D277" i="14"/>
  <c r="D278" i="14"/>
  <c r="D279" i="14"/>
  <c r="D251" i="14"/>
  <c r="D252" i="14"/>
  <c r="D253" i="14"/>
  <c r="D254" i="14"/>
  <c r="D255" i="14"/>
  <c r="D256" i="14"/>
  <c r="D257" i="14"/>
  <c r="D258" i="14"/>
  <c r="D259" i="14"/>
  <c r="D260" i="14"/>
  <c r="D261" i="14"/>
  <c r="D262" i="14"/>
  <c r="D263"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199" i="14"/>
  <c r="D200" i="14"/>
  <c r="D201" i="14"/>
  <c r="D202" i="14"/>
  <c r="D203" i="14"/>
  <c r="D204" i="14"/>
  <c r="D205" i="14"/>
  <c r="D206" i="14"/>
  <c r="D207" i="14"/>
  <c r="D208" i="14"/>
  <c r="D209" i="14"/>
  <c r="D210"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35" i="14"/>
  <c r="D136" i="14"/>
  <c r="D137" i="14"/>
  <c r="D138" i="14"/>
  <c r="D139" i="14"/>
  <c r="D140" i="14"/>
  <c r="D141" i="14"/>
  <c r="D142" i="14"/>
  <c r="D143" i="14"/>
  <c r="D144" i="14"/>
  <c r="D145" i="14"/>
  <c r="D146" i="14"/>
  <c r="D147" i="14"/>
  <c r="D148" i="14"/>
  <c r="D134" i="14"/>
  <c r="D83" i="14" l="1"/>
  <c r="D84" i="14"/>
  <c r="D111" i="14"/>
  <c r="D109" i="14"/>
  <c r="D123" i="14"/>
  <c r="D124" i="14"/>
  <c r="D107" i="14"/>
  <c r="D113" i="14"/>
  <c r="D112" i="14"/>
  <c r="D108" i="14"/>
  <c r="D125" i="14"/>
  <c r="D105" i="14"/>
  <c r="D103" i="14"/>
  <c r="D116" i="14"/>
  <c r="D80" i="14"/>
  <c r="D106" i="14"/>
  <c r="D117" i="14"/>
  <c r="D100" i="14"/>
  <c r="D101" i="14"/>
  <c r="D98" i="14"/>
  <c r="D99" i="14"/>
  <c r="D97" i="14"/>
  <c r="D96" i="14"/>
  <c r="D120" i="14"/>
  <c r="D94" i="14"/>
  <c r="D95" i="14"/>
  <c r="D92" i="14"/>
  <c r="D91" i="14"/>
  <c r="D90" i="14"/>
  <c r="D89" i="14"/>
  <c r="D88" i="14"/>
  <c r="D87" i="14"/>
  <c r="D85" i="14"/>
  <c r="D82" i="14"/>
  <c r="D81" i="14"/>
  <c r="D79" i="14"/>
  <c r="D78" i="14"/>
  <c r="D110" i="14"/>
  <c r="D122" i="14"/>
  <c r="D121" i="14"/>
  <c r="D119" i="14"/>
  <c r="D118" i="14"/>
  <c r="D77" i="14"/>
  <c r="D115" i="14"/>
  <c r="D86" i="14"/>
  <c r="D93" i="14"/>
  <c r="D104" i="14"/>
  <c r="D7" i="8" l="1"/>
  <c r="D136" i="8" l="1"/>
  <c r="D137" i="8"/>
  <c r="D138" i="8"/>
  <c r="D141" i="8"/>
  <c r="D142"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3" i="8"/>
  <c r="D135" i="8"/>
  <c r="D86" i="8"/>
  <c r="D87" i="8"/>
  <c r="D88" i="8"/>
  <c r="D89" i="8"/>
  <c r="D90" i="8"/>
  <c r="D91" i="8"/>
  <c r="D92" i="8"/>
  <c r="D101" i="8"/>
  <c r="D102" i="8"/>
  <c r="D103" i="8"/>
  <c r="D104" i="8"/>
  <c r="D85" i="8"/>
  <c r="D83" i="8"/>
  <c r="D72" i="8"/>
  <c r="D73" i="8"/>
  <c r="D74" i="8"/>
  <c r="D75" i="8"/>
  <c r="D76" i="8"/>
  <c r="D77" i="8"/>
  <c r="D78" i="8"/>
  <c r="D79" i="8"/>
  <c r="D80" i="8"/>
  <c r="D81" i="8"/>
  <c r="D82" i="8"/>
  <c r="D71" i="8"/>
  <c r="D58" i="8"/>
  <c r="D59" i="8"/>
  <c r="D60" i="8"/>
  <c r="D61" i="8"/>
  <c r="D62" i="8"/>
  <c r="D63" i="8"/>
  <c r="D64" i="8"/>
  <c r="D65" i="8"/>
  <c r="D66" i="8"/>
  <c r="D67" i="8"/>
  <c r="D68" i="8"/>
  <c r="D6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29" i="8"/>
  <c r="D19" i="8"/>
  <c r="D20" i="8"/>
  <c r="D21" i="8"/>
  <c r="D22" i="8"/>
  <c r="D23" i="8"/>
  <c r="D24" i="8"/>
  <c r="D25" i="8"/>
  <c r="D26" i="8"/>
  <c r="D27" i="8"/>
  <c r="D18" i="8"/>
  <c r="D15" i="8"/>
  <c r="D16" i="8"/>
  <c r="D4" i="8"/>
  <c r="D5" i="8"/>
  <c r="D6" i="8"/>
  <c r="D8" i="8"/>
  <c r="D9" i="8"/>
  <c r="D10" i="8"/>
  <c r="D11" i="8"/>
  <c r="D12" i="8"/>
  <c r="D13" i="8"/>
  <c r="D14" i="8"/>
  <c r="D3" i="8"/>
  <c r="D120" i="15" l="1"/>
  <c r="E172" i="5"/>
  <c r="D132" i="14"/>
  <c r="D128" i="14"/>
  <c r="D127" i="14"/>
  <c r="D119" i="15"/>
  <c r="D117" i="15"/>
  <c r="D115" i="15"/>
  <c r="E142" i="2"/>
  <c r="E140" i="2"/>
  <c r="E139" i="2"/>
  <c r="D131" i="14"/>
  <c r="D118" i="15"/>
  <c r="E191" i="7"/>
  <c r="E184" i="6"/>
  <c r="E141" i="2"/>
  <c r="D129" i="14" l="1"/>
  <c r="D8" i="14" l="1"/>
  <c r="D31" i="15" l="1"/>
  <c r="D29" i="15"/>
  <c r="I76" i="7"/>
  <c r="I77" i="7"/>
  <c r="I246" i="7"/>
  <c r="I330" i="7"/>
  <c r="I331"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E53" i="6" l="1"/>
  <c r="I4" i="6"/>
  <c r="I397" i="5"/>
  <c r="I398" i="5"/>
  <c r="I399" i="5"/>
  <c r="I311" i="5"/>
  <c r="I312" i="5"/>
  <c r="E73" i="2" l="1"/>
  <c r="I261" i="2"/>
  <c r="I4" i="2" l="1"/>
  <c r="I99" i="1" l="1"/>
  <c r="I97" i="1"/>
  <c r="I96" i="1"/>
  <c r="I94" i="1" l="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1" i="1"/>
  <c r="I39" i="1"/>
  <c r="I38" i="1"/>
  <c r="I37" i="1"/>
  <c r="I36" i="1"/>
  <c r="I35" i="1"/>
  <c r="I34" i="1"/>
  <c r="I33" i="1"/>
  <c r="I32" i="1"/>
  <c r="I31" i="1"/>
  <c r="I30" i="1"/>
  <c r="I29" i="1"/>
  <c r="I27" i="1"/>
  <c r="I26" i="1"/>
  <c r="I25" i="1"/>
  <c r="I24" i="1"/>
  <c r="I23" i="1"/>
  <c r="I22" i="1"/>
  <c r="I21" i="1"/>
  <c r="I20" i="1"/>
  <c r="I19" i="1"/>
  <c r="I18" i="1"/>
  <c r="I17" i="1"/>
  <c r="I16" i="1"/>
  <c r="I15" i="1"/>
  <c r="I14" i="1"/>
  <c r="I13" i="1"/>
  <c r="I12" i="1"/>
  <c r="I11" i="1"/>
  <c r="I10" i="1"/>
  <c r="I9" i="1"/>
  <c r="I8" i="1"/>
  <c r="I6" i="1"/>
  <c r="I5" i="1"/>
  <c r="E43" i="1"/>
  <c r="I43" i="1" s="1"/>
  <c r="I42" i="1"/>
  <c r="I40" i="1"/>
  <c r="E28" i="1"/>
  <c r="I28" i="1" s="1"/>
  <c r="I102" i="1" l="1"/>
  <c r="I256" i="1"/>
  <c r="E223" i="1"/>
  <c r="E193" i="1"/>
  <c r="E177" i="1"/>
  <c r="E176" i="1"/>
  <c r="I104" i="1"/>
  <c r="I101" i="1"/>
  <c r="I103" i="1"/>
  <c r="I105" i="1"/>
  <c r="I106" i="1"/>
  <c r="I107" i="1"/>
  <c r="I108" i="1"/>
  <c r="I109" i="1"/>
  <c r="I110" i="1"/>
  <c r="I111" i="1"/>
  <c r="I112" i="1"/>
  <c r="I4" i="7" l="1"/>
  <c r="H131" i="14" l="1"/>
  <c r="H132" i="14"/>
  <c r="H117" i="15"/>
  <c r="H118" i="15"/>
  <c r="H119" i="15"/>
  <c r="H120" i="15"/>
  <c r="H147" i="8" l="1"/>
  <c r="H97" i="8"/>
  <c r="H314" i="14" l="1"/>
  <c r="H315" i="14"/>
  <c r="H69" i="14"/>
  <c r="I316" i="1"/>
  <c r="I317" i="1"/>
  <c r="I318" i="1"/>
  <c r="I319" i="1"/>
  <c r="I320" i="1"/>
  <c r="I321" i="1"/>
  <c r="I322" i="1"/>
  <c r="I323" i="1"/>
  <c r="I324" i="1"/>
  <c r="I325" i="1"/>
  <c r="I326" i="1"/>
  <c r="I327" i="1"/>
  <c r="I328" i="1"/>
  <c r="I329" i="1"/>
  <c r="I330" i="1"/>
  <c r="I315" i="1"/>
  <c r="I306" i="1"/>
  <c r="I307" i="1"/>
  <c r="I308" i="1"/>
  <c r="I309" i="1"/>
  <c r="I310" i="1"/>
  <c r="I311" i="1"/>
  <c r="I312" i="1"/>
  <c r="I313" i="1"/>
  <c r="I305"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273"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7" i="1"/>
  <c r="I258" i="1"/>
  <c r="I259" i="1"/>
  <c r="I260" i="1"/>
  <c r="I261" i="1"/>
  <c r="I262" i="1"/>
  <c r="I263" i="1"/>
  <c r="I264" i="1"/>
  <c r="I265" i="1"/>
  <c r="I266" i="1"/>
  <c r="I267" i="1"/>
  <c r="I268" i="1"/>
  <c r="I269" i="1"/>
  <c r="I270" i="1"/>
  <c r="I271" i="1"/>
  <c r="I140" i="1"/>
  <c r="I136" i="1"/>
  <c r="I113" i="1"/>
  <c r="I114" i="1"/>
  <c r="I115" i="1"/>
  <c r="I116" i="1"/>
  <c r="I117" i="1"/>
  <c r="I118" i="1"/>
  <c r="I119" i="1"/>
  <c r="I120" i="1"/>
  <c r="I121" i="1"/>
  <c r="I122" i="1"/>
  <c r="I123" i="1"/>
  <c r="I124" i="1"/>
  <c r="I125" i="1"/>
  <c r="I126" i="1"/>
  <c r="I127" i="1"/>
  <c r="I128" i="1"/>
  <c r="I129" i="1"/>
  <c r="I130" i="1"/>
  <c r="I131" i="1"/>
  <c r="L99" i="1" l="1"/>
  <c r="K99" i="1"/>
  <c r="K94" i="1"/>
  <c r="L94" i="1"/>
  <c r="H108" i="15"/>
  <c r="H330" i="15"/>
  <c r="H329" i="15"/>
  <c r="H328" i="15"/>
  <c r="H233" i="15" l="1"/>
  <c r="H320" i="14"/>
  <c r="H321" i="14"/>
  <c r="H322" i="14"/>
  <c r="H323" i="14"/>
  <c r="H324" i="14"/>
  <c r="H325" i="14"/>
  <c r="H326" i="14"/>
  <c r="H327" i="14"/>
  <c r="H328" i="14"/>
  <c r="H329" i="14"/>
  <c r="H330" i="14"/>
  <c r="H331" i="14"/>
  <c r="H313" i="14"/>
  <c r="H129" i="14"/>
  <c r="H68" i="14"/>
  <c r="H103" i="15"/>
  <c r="H291" i="15" l="1"/>
  <c r="H292" i="15"/>
  <c r="H293" i="15"/>
  <c r="H294" i="15"/>
  <c r="H295" i="15"/>
  <c r="H296" i="15"/>
  <c r="H297" i="15"/>
  <c r="H299" i="15"/>
  <c r="H300" i="15"/>
  <c r="H301" i="15"/>
  <c r="H302" i="15"/>
  <c r="H303" i="15"/>
  <c r="H304" i="15"/>
  <c r="H305" i="15"/>
  <c r="H306" i="15"/>
  <c r="H307" i="15"/>
  <c r="H128" i="14" l="1"/>
  <c r="I138" i="1" l="1"/>
  <c r="I137" i="1"/>
  <c r="I135" i="1"/>
  <c r="I134" i="1"/>
  <c r="H380" i="14" l="1"/>
  <c r="H381" i="14"/>
  <c r="H382" i="14"/>
  <c r="H383" i="14"/>
  <c r="H384" i="14"/>
  <c r="H385" i="14"/>
  <c r="H386" i="14"/>
  <c r="H387" i="14"/>
  <c r="H388" i="14"/>
  <c r="H389" i="14"/>
  <c r="H390" i="14"/>
  <c r="H379" i="14"/>
  <c r="H375" i="14"/>
  <c r="H376" i="14"/>
  <c r="H377" i="14"/>
  <c r="H374" i="14"/>
  <c r="H332" i="14"/>
  <c r="H333" i="14"/>
  <c r="H334" i="14"/>
  <c r="H335" i="14"/>
  <c r="H336" i="14"/>
  <c r="H337" i="14"/>
  <c r="H338" i="14"/>
  <c r="H339" i="14"/>
  <c r="H340" i="14"/>
  <c r="H341" i="14"/>
  <c r="H342" i="14"/>
  <c r="H344" i="14"/>
  <c r="H345" i="14"/>
  <c r="H346" i="14"/>
  <c r="H347" i="14"/>
  <c r="H348" i="14"/>
  <c r="H349" i="14"/>
  <c r="H350" i="14"/>
  <c r="H351" i="14"/>
  <c r="H319" i="14"/>
  <c r="H135" i="14"/>
  <c r="H136" i="14"/>
  <c r="H137" i="14"/>
  <c r="H138" i="14"/>
  <c r="H139" i="14"/>
  <c r="H142" i="14"/>
  <c r="H143" i="14"/>
  <c r="H144" i="14"/>
  <c r="H145" i="14"/>
  <c r="H146" i="14"/>
  <c r="H147" i="14"/>
  <c r="H148" i="14"/>
  <c r="H151" i="14"/>
  <c r="H153" i="14"/>
  <c r="H154" i="14"/>
  <c r="H155" i="14"/>
  <c r="H156" i="14"/>
  <c r="H158" i="14"/>
  <c r="H160" i="14"/>
  <c r="H161" i="14"/>
  <c r="H162" i="14"/>
  <c r="H163" i="14"/>
  <c r="H164" i="14"/>
  <c r="H165" i="14"/>
  <c r="H166" i="14"/>
  <c r="H167" i="14"/>
  <c r="H168" i="14"/>
  <c r="H169" i="14"/>
  <c r="H170" i="14"/>
  <c r="H171" i="14"/>
  <c r="H172" i="14"/>
  <c r="H173" i="14"/>
  <c r="H174" i="14"/>
  <c r="H175" i="14"/>
  <c r="H176" i="14"/>
  <c r="H177" i="14"/>
  <c r="H178" i="14"/>
  <c r="H179" i="14"/>
  <c r="H180" i="14"/>
  <c r="H182" i="14"/>
  <c r="H183" i="14"/>
  <c r="H184" i="14"/>
  <c r="H185" i="14"/>
  <c r="H186" i="14"/>
  <c r="H187" i="14"/>
  <c r="H188" i="14"/>
  <c r="H189" i="14"/>
  <c r="H190" i="14"/>
  <c r="H192" i="14"/>
  <c r="H193" i="14"/>
  <c r="H194" i="14"/>
  <c r="H196" i="14"/>
  <c r="H197" i="14"/>
  <c r="H241" i="14"/>
  <c r="H134" i="14"/>
  <c r="H12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8" i="14"/>
  <c r="H77" i="14"/>
  <c r="H74" i="14"/>
  <c r="H75" i="14"/>
  <c r="H73" i="14"/>
  <c r="H5" i="14"/>
  <c r="H6" i="14"/>
  <c r="H7" i="14"/>
  <c r="H9" i="14"/>
  <c r="H10" i="14"/>
  <c r="H12" i="14"/>
  <c r="H13" i="14"/>
  <c r="H15" i="14"/>
  <c r="H16" i="14"/>
  <c r="H17" i="14"/>
  <c r="H18" i="14"/>
  <c r="H19" i="14"/>
  <c r="H20" i="14"/>
  <c r="H21" i="14"/>
  <c r="H22" i="14"/>
  <c r="H23" i="14"/>
  <c r="H24" i="14"/>
  <c r="H25" i="14"/>
  <c r="H26" i="14"/>
  <c r="H27" i="14"/>
  <c r="H4" i="14"/>
  <c r="H369" i="15"/>
  <c r="H370" i="15"/>
  <c r="H371" i="15"/>
  <c r="H372" i="15"/>
  <c r="H373" i="15"/>
  <c r="H374" i="15"/>
  <c r="H375" i="15"/>
  <c r="H376" i="15"/>
  <c r="H377" i="15"/>
  <c r="H378" i="15"/>
  <c r="H379" i="15"/>
  <c r="H368" i="15"/>
  <c r="H364" i="15"/>
  <c r="H365" i="15"/>
  <c r="H366" i="15"/>
  <c r="H363" i="15"/>
  <c r="H353" i="15"/>
  <c r="H355" i="15"/>
  <c r="H358" i="15"/>
  <c r="H352" i="15"/>
  <c r="H313" i="15"/>
  <c r="H315" i="15"/>
  <c r="H316" i="15"/>
  <c r="H317" i="15"/>
  <c r="H318" i="15"/>
  <c r="H320" i="15"/>
  <c r="H321" i="15"/>
  <c r="H322" i="15"/>
  <c r="H324" i="15"/>
  <c r="H327" i="15"/>
  <c r="H333" i="15"/>
  <c r="H335" i="15"/>
  <c r="H336" i="15"/>
  <c r="H337" i="15"/>
  <c r="H338" i="15"/>
  <c r="H339" i="15"/>
  <c r="H340" i="15"/>
  <c r="H341" i="15"/>
  <c r="H342" i="15"/>
  <c r="H343" i="15"/>
  <c r="H344" i="15"/>
  <c r="H345" i="15"/>
  <c r="H346" i="15"/>
  <c r="H348" i="15"/>
  <c r="H349" i="15"/>
  <c r="H350" i="15"/>
  <c r="H351" i="15"/>
  <c r="H312" i="15"/>
  <c r="H123" i="15"/>
  <c r="H124" i="15"/>
  <c r="H125" i="15"/>
  <c r="H126" i="15"/>
  <c r="H127" i="15"/>
  <c r="H130" i="15"/>
  <c r="H131" i="15"/>
  <c r="H132" i="15"/>
  <c r="H133" i="15"/>
  <c r="H134" i="15"/>
  <c r="H135" i="15"/>
  <c r="H136" i="15"/>
  <c r="H139" i="15"/>
  <c r="H141" i="15"/>
  <c r="H142" i="15"/>
  <c r="H143" i="15"/>
  <c r="H144" i="15"/>
  <c r="H146" i="15"/>
  <c r="H148" i="15"/>
  <c r="H149" i="15"/>
  <c r="H150" i="15"/>
  <c r="H151" i="15"/>
  <c r="H152" i="15"/>
  <c r="H153" i="15"/>
  <c r="H154" i="15"/>
  <c r="H155" i="15"/>
  <c r="H156" i="15"/>
  <c r="H157" i="15"/>
  <c r="H158" i="15"/>
  <c r="H159" i="15"/>
  <c r="H160" i="15"/>
  <c r="H161" i="15"/>
  <c r="H162" i="15"/>
  <c r="H163" i="15"/>
  <c r="H164" i="15"/>
  <c r="H165" i="15"/>
  <c r="H166" i="15"/>
  <c r="H167" i="15"/>
  <c r="H168" i="15"/>
  <c r="H170" i="15"/>
  <c r="H171" i="15"/>
  <c r="H172" i="15"/>
  <c r="H173" i="15"/>
  <c r="H174" i="15"/>
  <c r="H175" i="15"/>
  <c r="H176" i="15"/>
  <c r="H177" i="15"/>
  <c r="H178" i="15"/>
  <c r="H180" i="15"/>
  <c r="H181" i="15"/>
  <c r="H182" i="15"/>
  <c r="H184" i="15"/>
  <c r="H188" i="15"/>
  <c r="H189" i="15"/>
  <c r="H192" i="15"/>
  <c r="H200" i="15"/>
  <c r="H201" i="15"/>
  <c r="H202" i="15"/>
  <c r="H205" i="15"/>
  <c r="H208" i="15"/>
  <c r="H211" i="15"/>
  <c r="H212" i="15"/>
  <c r="H213" i="15"/>
  <c r="H214" i="15"/>
  <c r="H215" i="15"/>
  <c r="H217" i="15"/>
  <c r="H218" i="15"/>
  <c r="H219" i="15"/>
  <c r="H220" i="15"/>
  <c r="H221" i="15"/>
  <c r="H222" i="15"/>
  <c r="H223" i="15"/>
  <c r="H224" i="15"/>
  <c r="H226" i="15"/>
  <c r="H253" i="15"/>
  <c r="H254" i="15"/>
  <c r="H261" i="15"/>
  <c r="H122" i="15"/>
  <c r="H115" i="15"/>
  <c r="H83" i="15"/>
  <c r="H84" i="15"/>
  <c r="H85" i="15"/>
  <c r="H86" i="15"/>
  <c r="H87" i="15"/>
  <c r="H82" i="15"/>
  <c r="H79" i="15"/>
  <c r="H80" i="15"/>
  <c r="H78" i="15"/>
  <c r="H5" i="15"/>
  <c r="H6" i="15"/>
  <c r="H7" i="15"/>
  <c r="H8" i="15"/>
  <c r="H9" i="15"/>
  <c r="H10" i="15"/>
  <c r="H11" i="15"/>
  <c r="H12" i="15"/>
  <c r="H13" i="15"/>
  <c r="H14" i="15"/>
  <c r="H15" i="15"/>
  <c r="H16" i="15"/>
  <c r="H17" i="15"/>
  <c r="H18" i="15"/>
  <c r="H19" i="15"/>
  <c r="H20" i="15"/>
  <c r="H21" i="15"/>
  <c r="H22" i="15"/>
  <c r="H23" i="15"/>
  <c r="H24" i="15"/>
  <c r="H58" i="15"/>
  <c r="H59" i="15"/>
  <c r="H71" i="15"/>
  <c r="H75" i="15"/>
  <c r="H76" i="15"/>
  <c r="H4" i="15"/>
  <c r="I454" i="7"/>
  <c r="I455" i="7"/>
  <c r="I456" i="7"/>
  <c r="I457" i="7"/>
  <c r="I458" i="7"/>
  <c r="I459" i="7"/>
  <c r="I460" i="7"/>
  <c r="I461" i="7"/>
  <c r="I462" i="7"/>
  <c r="I463" i="7"/>
  <c r="I464" i="7"/>
  <c r="I465" i="7"/>
  <c r="I466" i="7"/>
  <c r="I467" i="7"/>
  <c r="I468" i="7"/>
  <c r="I469" i="7"/>
  <c r="I470" i="7"/>
  <c r="I471" i="7"/>
  <c r="I472" i="7"/>
  <c r="I453" i="7"/>
  <c r="I442" i="7"/>
  <c r="I443" i="7"/>
  <c r="I444" i="7"/>
  <c r="I445" i="7"/>
  <c r="I446" i="7"/>
  <c r="I447" i="7"/>
  <c r="I448" i="7"/>
  <c r="I449" i="7"/>
  <c r="I450" i="7"/>
  <c r="I451" i="7"/>
  <c r="I441"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380"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223" i="7"/>
  <c r="I224" i="7"/>
  <c r="I225" i="7"/>
  <c r="I226" i="7"/>
  <c r="I227" i="7"/>
  <c r="I228" i="7"/>
  <c r="I229" i="7"/>
  <c r="I230" i="7"/>
  <c r="I231" i="7"/>
  <c r="I232" i="7"/>
  <c r="I233" i="7"/>
  <c r="I234" i="7"/>
  <c r="I235" i="7"/>
  <c r="I236" i="7"/>
  <c r="I237" i="7"/>
  <c r="I238" i="7"/>
  <c r="I239" i="7"/>
  <c r="I240" i="7"/>
  <c r="I241" i="7"/>
  <c r="I242" i="7"/>
  <c r="I243" i="7"/>
  <c r="I244" i="7"/>
  <c r="I245"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222"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195" i="7"/>
  <c r="I190" i="7"/>
  <c r="I191" i="7"/>
  <c r="I192" i="7"/>
  <c r="I193" i="7"/>
  <c r="I189"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20" i="7"/>
  <c r="I116" i="7"/>
  <c r="I117" i="7"/>
  <c r="I118" i="7"/>
  <c r="I115" i="7"/>
  <c r="I5" i="7"/>
  <c r="I6" i="7"/>
  <c r="I7" i="7"/>
  <c r="I8" i="7"/>
  <c r="I9" i="7"/>
  <c r="I10" i="7"/>
  <c r="I11" i="7"/>
  <c r="I12" i="7"/>
  <c r="I13" i="7"/>
  <c r="I14" i="7"/>
  <c r="I15" i="7"/>
  <c r="I16" i="7"/>
  <c r="I72" i="7"/>
  <c r="I73" i="7"/>
  <c r="I74" i="7"/>
  <c r="I75"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446" i="6"/>
  <c r="I447" i="6"/>
  <c r="I448" i="6"/>
  <c r="I449" i="6"/>
  <c r="I450" i="6"/>
  <c r="I451" i="6"/>
  <c r="I452" i="6"/>
  <c r="I453" i="6"/>
  <c r="I454" i="6"/>
  <c r="I455" i="6"/>
  <c r="I456" i="6"/>
  <c r="I457" i="6"/>
  <c r="I458" i="6"/>
  <c r="I459" i="6"/>
  <c r="I460" i="6"/>
  <c r="I461" i="6"/>
  <c r="I462" i="6"/>
  <c r="I463" i="6"/>
  <c r="I445" i="6"/>
  <c r="I434" i="6"/>
  <c r="I435" i="6"/>
  <c r="I436" i="6"/>
  <c r="I437" i="6"/>
  <c r="I438" i="6"/>
  <c r="I439" i="6"/>
  <c r="I440" i="6"/>
  <c r="I441" i="6"/>
  <c r="I442" i="6"/>
  <c r="I443" i="6"/>
  <c r="I433"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374" i="6"/>
  <c r="I372" i="6"/>
  <c r="I348" i="6"/>
  <c r="I349" i="6"/>
  <c r="I350" i="6"/>
  <c r="I351" i="6"/>
  <c r="I352" i="6"/>
  <c r="I353" i="6"/>
  <c r="I354" i="6"/>
  <c r="I355" i="6"/>
  <c r="I356" i="6"/>
  <c r="I357" i="6"/>
  <c r="I358" i="6"/>
  <c r="I359" i="6"/>
  <c r="I360" i="6"/>
  <c r="I361" i="6"/>
  <c r="I362" i="6"/>
  <c r="I363" i="6"/>
  <c r="I364" i="6"/>
  <c r="I365" i="6"/>
  <c r="I366" i="6"/>
  <c r="I367" i="6"/>
  <c r="I368" i="6"/>
  <c r="I369" i="6"/>
  <c r="I370" i="6"/>
  <c r="I347" i="6"/>
  <c r="I325" i="6"/>
  <c r="I326" i="6"/>
  <c r="I327" i="6"/>
  <c r="I328" i="6"/>
  <c r="I329" i="6"/>
  <c r="I330" i="6"/>
  <c r="I331" i="6"/>
  <c r="I332" i="6"/>
  <c r="I333" i="6"/>
  <c r="I334" i="6"/>
  <c r="I335" i="6"/>
  <c r="I336" i="6"/>
  <c r="I337" i="6"/>
  <c r="I338" i="6"/>
  <c r="I339" i="6"/>
  <c r="I340" i="6"/>
  <c r="I341" i="6"/>
  <c r="I342" i="6"/>
  <c r="I343" i="6"/>
  <c r="I344" i="6"/>
  <c r="I345" i="6"/>
  <c r="I324"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188" i="6"/>
  <c r="I183" i="6"/>
  <c r="I184" i="6"/>
  <c r="I185" i="6"/>
  <c r="I186" i="6"/>
  <c r="I182"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13" i="6"/>
  <c r="I109" i="6"/>
  <c r="I110" i="6"/>
  <c r="I111" i="6"/>
  <c r="I108"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427" i="5"/>
  <c r="I428" i="5"/>
  <c r="I429" i="5"/>
  <c r="I430" i="5"/>
  <c r="I431" i="5"/>
  <c r="I432" i="5"/>
  <c r="I433" i="5"/>
  <c r="I434" i="5"/>
  <c r="I435" i="5"/>
  <c r="I436" i="5"/>
  <c r="I437" i="5"/>
  <c r="I438" i="5"/>
  <c r="I439" i="5"/>
  <c r="I440" i="5"/>
  <c r="I441" i="5"/>
  <c r="I442" i="5"/>
  <c r="I443" i="5"/>
  <c r="I426" i="5"/>
  <c r="I415" i="5"/>
  <c r="I416" i="5"/>
  <c r="I417" i="5"/>
  <c r="I418" i="5"/>
  <c r="I419" i="5"/>
  <c r="I420" i="5"/>
  <c r="I421" i="5"/>
  <c r="I422" i="5"/>
  <c r="I423" i="5"/>
  <c r="I424" i="5"/>
  <c r="I414"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400" i="5"/>
  <c r="I401" i="5"/>
  <c r="I402" i="5"/>
  <c r="I403" i="5"/>
  <c r="I404" i="5"/>
  <c r="I405" i="5"/>
  <c r="I406" i="5"/>
  <c r="I407" i="5"/>
  <c r="I408" i="5"/>
  <c r="I409" i="5"/>
  <c r="I410" i="5"/>
  <c r="I411" i="5"/>
  <c r="I412" i="5"/>
  <c r="I357" i="5"/>
  <c r="I355" i="5"/>
  <c r="I336" i="5"/>
  <c r="I337" i="5"/>
  <c r="I338" i="5"/>
  <c r="I339" i="5"/>
  <c r="I340" i="5"/>
  <c r="I341" i="5"/>
  <c r="I342" i="5"/>
  <c r="I343" i="5"/>
  <c r="I344" i="5"/>
  <c r="I345" i="5"/>
  <c r="I346" i="5"/>
  <c r="I347" i="5"/>
  <c r="I348" i="5"/>
  <c r="I349" i="5"/>
  <c r="I350" i="5"/>
  <c r="I351" i="5"/>
  <c r="I352" i="5"/>
  <c r="I353" i="5"/>
  <c r="I335" i="5"/>
  <c r="I313" i="5"/>
  <c r="I314" i="5"/>
  <c r="I315" i="5"/>
  <c r="I316" i="5"/>
  <c r="I317" i="5"/>
  <c r="I318" i="5"/>
  <c r="I319" i="5"/>
  <c r="I320" i="5"/>
  <c r="I321" i="5"/>
  <c r="I322" i="5"/>
  <c r="I323" i="5"/>
  <c r="I324" i="5"/>
  <c r="I325" i="5"/>
  <c r="I326" i="5"/>
  <c r="I327" i="5"/>
  <c r="I328" i="5"/>
  <c r="I329" i="5"/>
  <c r="I330" i="5"/>
  <c r="I331" i="5"/>
  <c r="I332" i="5"/>
  <c r="I33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203"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176" i="5"/>
  <c r="I171" i="5"/>
  <c r="I172" i="5"/>
  <c r="I173" i="5"/>
  <c r="I174" i="5"/>
  <c r="I170"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01" i="5"/>
  <c r="I97" i="5"/>
  <c r="I98" i="5"/>
  <c r="I99" i="5"/>
  <c r="I96"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329" i="2"/>
  <c r="I330" i="2"/>
  <c r="I331" i="2"/>
  <c r="I332" i="2"/>
  <c r="I333" i="2"/>
  <c r="I334" i="2"/>
  <c r="I335" i="2"/>
  <c r="I336" i="2"/>
  <c r="I337" i="2"/>
  <c r="I338" i="2"/>
  <c r="I339" i="2"/>
  <c r="I340" i="2"/>
  <c r="I341" i="2"/>
  <c r="I342" i="2"/>
  <c r="I343" i="2"/>
  <c r="I328" i="2"/>
  <c r="I319" i="2"/>
  <c r="I320" i="2"/>
  <c r="I321" i="2"/>
  <c r="I322" i="2"/>
  <c r="I323" i="2"/>
  <c r="I324" i="2"/>
  <c r="I325" i="2"/>
  <c r="I326" i="2"/>
  <c r="I318"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280" i="2"/>
  <c r="I278" i="2"/>
  <c r="I263" i="2"/>
  <c r="I264" i="2"/>
  <c r="I265" i="2"/>
  <c r="I266" i="2"/>
  <c r="I267" i="2"/>
  <c r="I268" i="2"/>
  <c r="I269" i="2"/>
  <c r="I270" i="2"/>
  <c r="I271" i="2"/>
  <c r="I272" i="2"/>
  <c r="I273" i="2"/>
  <c r="I274" i="2"/>
  <c r="I275" i="2"/>
  <c r="I276" i="2"/>
  <c r="I262"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145" i="2"/>
  <c r="I140" i="2"/>
  <c r="I141" i="2"/>
  <c r="I142" i="2"/>
  <c r="I143" i="2"/>
  <c r="I139"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03" i="2"/>
  <c r="I99" i="2"/>
  <c r="I100" i="2"/>
  <c r="I101" i="2"/>
  <c r="I98"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K101" i="2" l="1"/>
  <c r="L101" i="2"/>
  <c r="K95" i="2"/>
  <c r="L95" i="2"/>
  <c r="K136" i="2"/>
  <c r="L136" i="2"/>
  <c r="K316" i="2"/>
  <c r="K276" i="2"/>
  <c r="K353" i="5"/>
  <c r="K75" i="14"/>
  <c r="J75" i="14"/>
  <c r="K377" i="14"/>
  <c r="J377" i="14"/>
  <c r="K80" i="15"/>
  <c r="K366" i="15"/>
  <c r="J366" i="15"/>
  <c r="J80" i="15"/>
  <c r="H325" i="15" l="1"/>
  <c r="H391" i="14" l="1"/>
  <c r="H392" i="14"/>
  <c r="H393" i="14"/>
  <c r="H394" i="14"/>
  <c r="H395" i="14"/>
  <c r="H396" i="14"/>
  <c r="H397" i="14"/>
  <c r="H398" i="14"/>
  <c r="H399" i="14"/>
  <c r="H400" i="14"/>
  <c r="H401" i="14"/>
  <c r="H402" i="14"/>
  <c r="H403" i="14"/>
  <c r="H343" i="14"/>
  <c r="H352" i="14"/>
  <c r="H353" i="14"/>
  <c r="H354" i="14"/>
  <c r="H355" i="14"/>
  <c r="H356" i="14"/>
  <c r="H357" i="14"/>
  <c r="H358" i="14"/>
  <c r="H359" i="14"/>
  <c r="H360" i="14"/>
  <c r="H361" i="14"/>
  <c r="H362" i="14"/>
  <c r="H363" i="14"/>
  <c r="H364" i="14"/>
  <c r="H365" i="14"/>
  <c r="H366" i="14"/>
  <c r="H367" i="14"/>
  <c r="H368" i="14"/>
  <c r="H369" i="14"/>
  <c r="H370" i="14"/>
  <c r="H371" i="14"/>
  <c r="H372" i="14"/>
  <c r="H150" i="14"/>
  <c r="H152" i="14"/>
  <c r="H159" i="14"/>
  <c r="H181" i="14"/>
  <c r="H191" i="14"/>
  <c r="H195"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9" i="14"/>
  <c r="H230" i="14"/>
  <c r="H231" i="14"/>
  <c r="H232" i="14"/>
  <c r="H233" i="14"/>
  <c r="H234" i="14"/>
  <c r="H235" i="14"/>
  <c r="H236" i="14"/>
  <c r="H237" i="14"/>
  <c r="H238" i="14"/>
  <c r="H239" i="14"/>
  <c r="H240"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3" i="14"/>
  <c r="H304" i="14"/>
  <c r="H305" i="14"/>
  <c r="H306" i="14"/>
  <c r="H307" i="14"/>
  <c r="H308" i="14"/>
  <c r="H309" i="14"/>
  <c r="H310" i="14"/>
  <c r="H311" i="14"/>
  <c r="H312" i="14"/>
  <c r="H316" i="14"/>
  <c r="H317" i="14"/>
  <c r="H114" i="14"/>
  <c r="H115" i="14"/>
  <c r="H116" i="14"/>
  <c r="H117" i="14"/>
  <c r="H119" i="14"/>
  <c r="H120" i="14"/>
  <c r="H121" i="14"/>
  <c r="H122" i="14"/>
  <c r="H123" i="14"/>
  <c r="H124" i="14"/>
  <c r="H125" i="14"/>
  <c r="H8" i="14"/>
  <c r="H28" i="14"/>
  <c r="H29" i="14"/>
  <c r="H32" i="14"/>
  <c r="H35" i="14"/>
  <c r="H36" i="14"/>
  <c r="H39" i="14"/>
  <c r="H40" i="14"/>
  <c r="H43" i="14"/>
  <c r="H44" i="14"/>
  <c r="H47" i="14"/>
  <c r="H48" i="14"/>
  <c r="H51" i="14"/>
  <c r="H52" i="14"/>
  <c r="H55" i="14"/>
  <c r="H56" i="14"/>
  <c r="H59" i="14"/>
  <c r="H60" i="14"/>
  <c r="H63" i="14"/>
  <c r="H64" i="14"/>
  <c r="H67" i="14"/>
  <c r="H70" i="14"/>
  <c r="H380" i="15"/>
  <c r="H383" i="15"/>
  <c r="H384" i="15"/>
  <c r="H387" i="15"/>
  <c r="H388" i="15"/>
  <c r="H390" i="15"/>
  <c r="H392" i="15"/>
  <c r="H319" i="15"/>
  <c r="H326" i="15"/>
  <c r="H332" i="15"/>
  <c r="H347" i="15"/>
  <c r="H356" i="15"/>
  <c r="H359" i="15"/>
  <c r="H361" i="15"/>
  <c r="H129" i="15"/>
  <c r="H137" i="15"/>
  <c r="H138" i="15"/>
  <c r="H140" i="15"/>
  <c r="H169" i="15"/>
  <c r="H179" i="15"/>
  <c r="H186" i="15"/>
  <c r="H187" i="15"/>
  <c r="H193" i="15"/>
  <c r="H194" i="15"/>
  <c r="H197" i="15"/>
  <c r="H198" i="15"/>
  <c r="H204" i="15"/>
  <c r="H206" i="15"/>
  <c r="H210" i="15"/>
  <c r="H216" i="15"/>
  <c r="H228" i="15"/>
  <c r="H229" i="15"/>
  <c r="H232" i="15"/>
  <c r="H234" i="15"/>
  <c r="H237" i="15"/>
  <c r="H238" i="15"/>
  <c r="H241" i="15"/>
  <c r="H242" i="15"/>
  <c r="H245" i="15"/>
  <c r="H246" i="15"/>
  <c r="H249" i="15"/>
  <c r="H250" i="15"/>
  <c r="H255" i="15"/>
  <c r="H256" i="15"/>
  <c r="H259" i="15"/>
  <c r="H260" i="15"/>
  <c r="H264" i="15"/>
  <c r="H265" i="15"/>
  <c r="H268" i="15"/>
  <c r="H269" i="15"/>
  <c r="H272" i="15"/>
  <c r="H273" i="15"/>
  <c r="H276" i="15"/>
  <c r="H277" i="15"/>
  <c r="H281" i="15"/>
  <c r="H282" i="15"/>
  <c r="H285" i="15"/>
  <c r="H286" i="15"/>
  <c r="H289" i="15"/>
  <c r="H290" i="15"/>
  <c r="H310" i="15"/>
  <c r="H90" i="15"/>
  <c r="H91" i="15"/>
  <c r="H94" i="15"/>
  <c r="H95" i="15"/>
  <c r="H98" i="15"/>
  <c r="H99" i="15"/>
  <c r="H102" i="15"/>
  <c r="H104" i="15"/>
  <c r="H107" i="15"/>
  <c r="H109" i="15"/>
  <c r="H112" i="15"/>
  <c r="H113" i="15"/>
  <c r="H27" i="15"/>
  <c r="H28" i="15"/>
  <c r="H31" i="15"/>
  <c r="H32" i="15"/>
  <c r="H35" i="15"/>
  <c r="H36" i="15"/>
  <c r="H39" i="15"/>
  <c r="H40" i="15"/>
  <c r="H43" i="15"/>
  <c r="H44" i="15"/>
  <c r="H47" i="15"/>
  <c r="H48" i="15"/>
  <c r="H51" i="15"/>
  <c r="H52" i="15"/>
  <c r="H55" i="15"/>
  <c r="H56" i="15"/>
  <c r="H61" i="15"/>
  <c r="H62" i="15"/>
  <c r="H65" i="15"/>
  <c r="H66" i="15"/>
  <c r="H69" i="15"/>
  <c r="H70" i="15"/>
  <c r="H74" i="15"/>
  <c r="J125" i="14" l="1"/>
  <c r="H72" i="15"/>
  <c r="H67" i="15"/>
  <c r="H63" i="15"/>
  <c r="H57" i="15"/>
  <c r="H53" i="15"/>
  <c r="H49" i="15"/>
  <c r="H45" i="15"/>
  <c r="H41" i="15"/>
  <c r="H37" i="15"/>
  <c r="H33" i="15"/>
  <c r="H29" i="15"/>
  <c r="H25" i="15"/>
  <c r="H110" i="15"/>
  <c r="H105" i="15"/>
  <c r="H100" i="15"/>
  <c r="H96" i="15"/>
  <c r="H92" i="15"/>
  <c r="H88" i="15"/>
  <c r="H308" i="15"/>
  <c r="H287" i="15"/>
  <c r="H283" i="15"/>
  <c r="H279" i="15"/>
  <c r="H274" i="15"/>
  <c r="H270" i="15"/>
  <c r="H266" i="15"/>
  <c r="H262" i="15"/>
  <c r="H257" i="15"/>
  <c r="H251" i="15"/>
  <c r="H247" i="15"/>
  <c r="H243" i="15"/>
  <c r="H239" i="15"/>
  <c r="H235" i="15"/>
  <c r="H230" i="15"/>
  <c r="H225" i="15"/>
  <c r="H207" i="15"/>
  <c r="H199" i="15"/>
  <c r="H195" i="15"/>
  <c r="H190" i="15"/>
  <c r="H183" i="15"/>
  <c r="H145" i="15"/>
  <c r="H157" i="14"/>
  <c r="H141" i="14"/>
  <c r="H128" i="15"/>
  <c r="H357" i="15"/>
  <c r="H334" i="15"/>
  <c r="H323" i="15"/>
  <c r="H391" i="15"/>
  <c r="H386" i="15"/>
  <c r="H382" i="15"/>
  <c r="H66" i="14"/>
  <c r="H62" i="14"/>
  <c r="H58" i="14"/>
  <c r="H54" i="14"/>
  <c r="H50" i="14"/>
  <c r="H46" i="14"/>
  <c r="H42" i="14"/>
  <c r="H38" i="14"/>
  <c r="H34" i="14"/>
  <c r="H31" i="14"/>
  <c r="H14" i="14"/>
  <c r="J132" i="14"/>
  <c r="H73" i="15"/>
  <c r="H68" i="15"/>
  <c r="H64" i="15"/>
  <c r="H60" i="15"/>
  <c r="H54" i="15"/>
  <c r="H50" i="15"/>
  <c r="H46" i="15"/>
  <c r="H42" i="15"/>
  <c r="H38" i="15"/>
  <c r="H34" i="15"/>
  <c r="H30" i="15"/>
  <c r="H26" i="15"/>
  <c r="H111" i="15"/>
  <c r="H106" i="15"/>
  <c r="H101" i="15"/>
  <c r="H97" i="15"/>
  <c r="H93" i="15"/>
  <c r="H89" i="15"/>
  <c r="H309" i="15"/>
  <c r="H288" i="15"/>
  <c r="H284" i="15"/>
  <c r="H280" i="15"/>
  <c r="H275" i="15"/>
  <c r="H271" i="15"/>
  <c r="H267" i="15"/>
  <c r="H263" i="15"/>
  <c r="H258" i="15"/>
  <c r="H252" i="15"/>
  <c r="H248" i="15"/>
  <c r="H244" i="15"/>
  <c r="H240" i="15"/>
  <c r="H236" i="15"/>
  <c r="H231" i="15"/>
  <c r="H227" i="15"/>
  <c r="H209" i="15"/>
  <c r="H203" i="15"/>
  <c r="H196" i="15"/>
  <c r="H191" i="15"/>
  <c r="H185" i="15"/>
  <c r="H147" i="15"/>
  <c r="H360" i="15"/>
  <c r="H354" i="15"/>
  <c r="H331" i="15"/>
  <c r="H314" i="15"/>
  <c r="H389" i="15"/>
  <c r="H385" i="15"/>
  <c r="H381" i="15"/>
  <c r="H71" i="14"/>
  <c r="H65" i="14"/>
  <c r="H61" i="14"/>
  <c r="H57" i="14"/>
  <c r="H53" i="14"/>
  <c r="H49" i="14"/>
  <c r="H45" i="14"/>
  <c r="H41" i="14"/>
  <c r="H37" i="14"/>
  <c r="H33" i="14"/>
  <c r="H30" i="14"/>
  <c r="H11" i="14"/>
  <c r="K125" i="14"/>
  <c r="H140" i="14"/>
  <c r="H149" i="14"/>
  <c r="K403" i="14"/>
  <c r="J403" i="14"/>
  <c r="K120" i="15"/>
  <c r="J120" i="15"/>
  <c r="K372" i="14"/>
  <c r="J372" i="14"/>
  <c r="H405" i="14" l="1"/>
  <c r="D11" i="9" s="1"/>
  <c r="E11" i="9" s="1"/>
  <c r="K317" i="14"/>
  <c r="J317" i="14"/>
  <c r="H394" i="15"/>
  <c r="D10" i="9" s="1"/>
  <c r="E10" i="9" s="1"/>
  <c r="K132" i="14"/>
  <c r="J71" i="14"/>
  <c r="J392" i="15"/>
  <c r="K310" i="15"/>
  <c r="J113" i="15"/>
  <c r="K392" i="15"/>
  <c r="K113" i="15"/>
  <c r="K76" i="15"/>
  <c r="K71" i="14"/>
  <c r="J310" i="15"/>
  <c r="J76" i="15"/>
  <c r="K361" i="15"/>
  <c r="J361" i="15"/>
  <c r="K143" i="2" l="1"/>
  <c r="D12" i="9" l="1"/>
  <c r="E12" i="9" s="1"/>
  <c r="H4" i="8" l="1"/>
  <c r="H5" i="8"/>
  <c r="H6" i="8"/>
  <c r="H7" i="8"/>
  <c r="H8" i="8"/>
  <c r="H9" i="8"/>
  <c r="H10" i="8"/>
  <c r="H11" i="8"/>
  <c r="H12" i="8"/>
  <c r="H13" i="8"/>
  <c r="H14" i="8"/>
  <c r="H15" i="8"/>
  <c r="H16" i="8"/>
  <c r="H18" i="8"/>
  <c r="H19" i="8"/>
  <c r="H20" i="8"/>
  <c r="H21" i="8"/>
  <c r="H22" i="8"/>
  <c r="H23" i="8"/>
  <c r="H24" i="8"/>
  <c r="H25" i="8"/>
  <c r="H26" i="8"/>
  <c r="H27"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1" i="8"/>
  <c r="H72" i="8"/>
  <c r="H73" i="8"/>
  <c r="H74" i="8"/>
  <c r="H75" i="8"/>
  <c r="H76" i="8"/>
  <c r="H77" i="8"/>
  <c r="H78" i="8"/>
  <c r="H79" i="8"/>
  <c r="H80" i="8"/>
  <c r="H81" i="8"/>
  <c r="H82" i="8"/>
  <c r="H83" i="8"/>
  <c r="H85" i="8"/>
  <c r="H86" i="8"/>
  <c r="H87" i="8"/>
  <c r="H88" i="8"/>
  <c r="H89" i="8"/>
  <c r="H90" i="8"/>
  <c r="H91" i="8"/>
  <c r="H92" i="8"/>
  <c r="H93" i="8"/>
  <c r="H94" i="8"/>
  <c r="H95" i="8"/>
  <c r="H96"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3" i="8"/>
  <c r="H134" i="8"/>
  <c r="H135" i="8"/>
  <c r="H136" i="8"/>
  <c r="H137" i="8"/>
  <c r="H138" i="8"/>
  <c r="H139" i="8"/>
  <c r="H140" i="8"/>
  <c r="H141" i="8"/>
  <c r="H142" i="8"/>
  <c r="H143" i="8"/>
  <c r="H144" i="8"/>
  <c r="H145" i="8"/>
  <c r="H146" i="8"/>
  <c r="H148" i="8"/>
  <c r="H149" i="8"/>
  <c r="H150" i="8"/>
  <c r="H151" i="8"/>
  <c r="H152" i="8"/>
  <c r="H3" i="8"/>
  <c r="H154" i="8" l="1"/>
  <c r="L113" i="7"/>
  <c r="L94" i="5"/>
  <c r="K186" i="6" l="1"/>
  <c r="K174" i="5"/>
  <c r="L106" i="6"/>
  <c r="L271" i="1"/>
  <c r="K271" i="1"/>
  <c r="L326" i="2"/>
  <c r="K326" i="2"/>
  <c r="L431" i="6"/>
  <c r="L378" i="7"/>
  <c r="L424" i="5"/>
  <c r="K424" i="5"/>
  <c r="L353" i="5"/>
  <c r="L443" i="6"/>
  <c r="L370" i="6"/>
  <c r="L186" i="7"/>
  <c r="L118" i="7"/>
  <c r="L303" i="1"/>
  <c r="K303" i="1"/>
  <c r="L131" i="1"/>
  <c r="K131" i="1"/>
  <c r="L138" i="1"/>
  <c r="L316" i="2"/>
  <c r="L443" i="5"/>
  <c r="K443" i="5"/>
  <c r="L412" i="5"/>
  <c r="K412" i="5"/>
  <c r="L167" i="5"/>
  <c r="K167" i="5"/>
  <c r="L99" i="5"/>
  <c r="K99" i="5"/>
  <c r="L463" i="6"/>
  <c r="L179" i="6"/>
  <c r="L111" i="6"/>
  <c r="L451" i="7"/>
  <c r="L439" i="7"/>
  <c r="L193" i="7"/>
  <c r="L330" i="1"/>
  <c r="K330" i="1"/>
  <c r="L276" i="2"/>
  <c r="L313" i="1"/>
  <c r="K313" i="1"/>
  <c r="L343" i="2"/>
  <c r="K343" i="2"/>
  <c r="L143" i="2"/>
  <c r="L174" i="5"/>
  <c r="L186" i="6"/>
  <c r="L472" i="7"/>
  <c r="K138" i="1"/>
  <c r="K118" i="7"/>
  <c r="K186" i="7"/>
  <c r="K451" i="7"/>
  <c r="K439" i="7"/>
  <c r="K193" i="7"/>
  <c r="K472" i="7"/>
  <c r="K378" i="7"/>
  <c r="K431" i="6"/>
  <c r="K443" i="6"/>
  <c r="K463" i="6"/>
  <c r="K179" i="6"/>
  <c r="K111" i="6"/>
  <c r="K370" i="6"/>
  <c r="I474" i="7"/>
  <c r="D9" i="9" s="1"/>
  <c r="E9" i="9" s="1"/>
  <c r="K113" i="7"/>
  <c r="I465" i="6"/>
  <c r="D8" i="9" s="1"/>
  <c r="E8" i="9" s="1"/>
  <c r="K106" i="6"/>
  <c r="I445" i="5"/>
  <c r="D7" i="9" s="1"/>
  <c r="E7" i="9" s="1"/>
  <c r="K94" i="5"/>
  <c r="D6" i="9"/>
  <c r="D5" i="9"/>
  <c r="I345" i="2"/>
  <c r="D4" i="9" s="1"/>
  <c r="I333" i="1"/>
  <c r="D3" i="9" s="1"/>
  <c r="E3" i="9" l="1"/>
  <c r="E17" i="9" s="1"/>
  <c r="F17" i="9" s="1"/>
  <c r="E4" i="9"/>
  <c r="E18" i="9" s="1"/>
  <c r="F18" i="9" s="1"/>
  <c r="E5" i="9"/>
  <c r="E26" i="9" s="1"/>
  <c r="E30" i="9"/>
  <c r="F30" i="9" s="1"/>
  <c r="E29" i="9"/>
  <c r="F29" i="9" s="1"/>
  <c r="E28" i="9"/>
  <c r="F28" i="9" s="1"/>
  <c r="E6" i="9"/>
  <c r="E27" i="9" s="1"/>
  <c r="F27" i="9" s="1"/>
  <c r="F19" i="9" l="1"/>
  <c r="E25" i="9" s="1"/>
  <c r="F26" i="9"/>
  <c r="F25" i="9" l="1"/>
  <c r="F31" i="9" s="1"/>
</calcChain>
</file>

<file path=xl/sharedStrings.xml><?xml version="1.0" encoding="utf-8"?>
<sst xmlns="http://schemas.openxmlformats.org/spreadsheetml/2006/main" count="4798" uniqueCount="1566">
  <si>
    <t>#</t>
  </si>
  <si>
    <t>Item</t>
  </si>
  <si>
    <t>Price</t>
  </si>
  <si>
    <t>No. in Pack</t>
  </si>
  <si>
    <t>Quantity</t>
  </si>
  <si>
    <t>Lifespan (weeks)</t>
  </si>
  <si>
    <t>Weekly Cost</t>
  </si>
  <si>
    <t>FOOD</t>
  </si>
  <si>
    <t>Category</t>
  </si>
  <si>
    <t>Alochol</t>
  </si>
  <si>
    <t>Clothing &amp; Footwear</t>
  </si>
  <si>
    <t>Housing</t>
  </si>
  <si>
    <t>Household Goods</t>
  </si>
  <si>
    <t>Personal Goods and Services</t>
  </si>
  <si>
    <t>Transport</t>
  </si>
  <si>
    <t>Social and Cultural Participation</t>
  </si>
  <si>
    <t>Yoghurt</t>
  </si>
  <si>
    <t>Semi and other skimmed milk</t>
  </si>
  <si>
    <t>Cheese, natural, hard, Cheddar and Cheddar type</t>
  </si>
  <si>
    <t>Eggs</t>
  </si>
  <si>
    <t>Steak (rump)</t>
  </si>
  <si>
    <t>Beef Mince</t>
  </si>
  <si>
    <t>Bacon and ham, uncooked, rashers, pre-packed</t>
  </si>
  <si>
    <t>Bacon and ham cooked including canned</t>
  </si>
  <si>
    <t>Sausages, uncooked, pork</t>
  </si>
  <si>
    <t>Chicken breast meat</t>
  </si>
  <si>
    <t>Chicken thighs</t>
  </si>
  <si>
    <t>Other canned or bottled fish</t>
  </si>
  <si>
    <t>Frozen convenienc e fish products</t>
  </si>
  <si>
    <t>Poly- unsaturate d Reduced fat spreads</t>
  </si>
  <si>
    <t>Sugar</t>
  </si>
  <si>
    <t>Previous year's crop potatoes purchased Jan to Aug</t>
  </si>
  <si>
    <t>All frozen vegetables and frozen vegetables products not specified elsewhere</t>
  </si>
  <si>
    <t>Other fresh green veg (cabbage)</t>
  </si>
  <si>
    <t>Carrots, fresh</t>
  </si>
  <si>
    <t>Onions, shallots, leeks, fresh</t>
  </si>
  <si>
    <t>Mushrooms</t>
  </si>
  <si>
    <t>Tomatoes, fresh</t>
  </si>
  <si>
    <t>Cherry tomatoes</t>
  </si>
  <si>
    <t>Peppers fresh</t>
  </si>
  <si>
    <t>Peas, frozen</t>
  </si>
  <si>
    <t>Baked Beans, canned</t>
  </si>
  <si>
    <t>Tomatoes canned</t>
  </si>
  <si>
    <t>Tomatoes pasta sauce in jar</t>
  </si>
  <si>
    <t>Soup tomato canned</t>
  </si>
  <si>
    <t>Frozen oven chips</t>
  </si>
  <si>
    <t>Hash brown frozen</t>
  </si>
  <si>
    <t>Crisps</t>
  </si>
  <si>
    <t>Leafy  green salad</t>
  </si>
  <si>
    <t>Cucumber</t>
  </si>
  <si>
    <t>Banana</t>
  </si>
  <si>
    <t>Apples, fresh</t>
  </si>
  <si>
    <t>Satsumas</t>
  </si>
  <si>
    <t>Pear</t>
  </si>
  <si>
    <t>Dried fruit sultanas</t>
  </si>
  <si>
    <t>Fresh Fruit juices</t>
  </si>
  <si>
    <t>Jam</t>
  </si>
  <si>
    <t>Tinned fruit</t>
  </si>
  <si>
    <t>Bread, wholemeal, sliced</t>
  </si>
  <si>
    <t>Sausage roll</t>
  </si>
  <si>
    <t>Cakes and pastries</t>
  </si>
  <si>
    <t>Biscuits sweet</t>
  </si>
  <si>
    <t>Ice cream</t>
  </si>
  <si>
    <t>Porridge</t>
  </si>
  <si>
    <t>Other high fibre breakfast cereals</t>
  </si>
  <si>
    <t>Rice pudding</t>
  </si>
  <si>
    <t>Cereal bars</t>
  </si>
  <si>
    <t>Pasta</t>
  </si>
  <si>
    <t>Rice</t>
  </si>
  <si>
    <t>Pizza bought chilled</t>
  </si>
  <si>
    <t>Chocolate covered bars</t>
  </si>
  <si>
    <t>Oil sunflower</t>
  </si>
  <si>
    <t>Tea</t>
  </si>
  <si>
    <t>Coffee, instant</t>
  </si>
  <si>
    <t>French dressing</t>
  </si>
  <si>
    <t>Curry sauce</t>
  </si>
  <si>
    <t>Gravy granules</t>
  </si>
  <si>
    <t>Christmas Food</t>
  </si>
  <si>
    <t>Celebration drinks</t>
  </si>
  <si>
    <t>Socks</t>
  </si>
  <si>
    <t>Pants</t>
  </si>
  <si>
    <t>Dressing gown</t>
  </si>
  <si>
    <t>Pyjamas</t>
  </si>
  <si>
    <t>T shirts, short sleeved</t>
  </si>
  <si>
    <t>T shirts, long sleeved</t>
  </si>
  <si>
    <t>Shirts, short sleeved</t>
  </si>
  <si>
    <t>Shirts, long sleeved</t>
  </si>
  <si>
    <t>Trousers</t>
  </si>
  <si>
    <t>Jeans</t>
  </si>
  <si>
    <t>Jogging bottoms</t>
  </si>
  <si>
    <t>Jumpers</t>
  </si>
  <si>
    <t>Sweatshirts</t>
  </si>
  <si>
    <t>Hoodie</t>
  </si>
  <si>
    <t>Shorts</t>
  </si>
  <si>
    <t>Suit</t>
  </si>
  <si>
    <t>Jacket, winter</t>
  </si>
  <si>
    <t>Jacket, summer</t>
  </si>
  <si>
    <t>Coat, waterproof</t>
  </si>
  <si>
    <t>Coat, winter</t>
  </si>
  <si>
    <t>Trainers</t>
  </si>
  <si>
    <t>Shoes, smart</t>
  </si>
  <si>
    <t>Shoes, casual</t>
  </si>
  <si>
    <t>Sandals</t>
  </si>
  <si>
    <t>Slippers</t>
  </si>
  <si>
    <t>Ties</t>
  </si>
  <si>
    <t>Hat</t>
  </si>
  <si>
    <t>Scarf</t>
  </si>
  <si>
    <t>Gloves</t>
  </si>
  <si>
    <t>Belt</t>
  </si>
  <si>
    <t>Swimming trunks</t>
  </si>
  <si>
    <t>Rent</t>
  </si>
  <si>
    <t>Water rates</t>
  </si>
  <si>
    <t>Contents insurance</t>
  </si>
  <si>
    <t>Fuel</t>
  </si>
  <si>
    <t>Decorating and other house maintenance</t>
  </si>
  <si>
    <t>Lampshade for central light</t>
  </si>
  <si>
    <t>Light bulb</t>
  </si>
  <si>
    <t>Curtains</t>
  </si>
  <si>
    <t>Curtain pole</t>
  </si>
  <si>
    <t>Curtain hooks</t>
  </si>
  <si>
    <t>Net curtains</t>
  </si>
  <si>
    <t>Wire for net curtains</t>
  </si>
  <si>
    <t>Sofa (2 seater)</t>
  </si>
  <si>
    <t>Armchair</t>
  </si>
  <si>
    <t>Coffee table</t>
  </si>
  <si>
    <t>Storage unit</t>
  </si>
  <si>
    <t>Lamp</t>
  </si>
  <si>
    <t>Heater</t>
  </si>
  <si>
    <t>Ornaments</t>
  </si>
  <si>
    <t>Cushions</t>
  </si>
  <si>
    <t>Table and chairs</t>
  </si>
  <si>
    <t>Tablemats</t>
  </si>
  <si>
    <t>Coasters</t>
  </si>
  <si>
    <t>Crockery</t>
  </si>
  <si>
    <t>Mugs</t>
  </si>
  <si>
    <t>Cutlery</t>
  </si>
  <si>
    <t>Tumblers</t>
  </si>
  <si>
    <t>Wine glasses</t>
  </si>
  <si>
    <t>Teapot</t>
  </si>
  <si>
    <t>Cruet set</t>
  </si>
  <si>
    <t>Microwave</t>
  </si>
  <si>
    <t>Fridge freezer</t>
  </si>
  <si>
    <t>Cooker</t>
  </si>
  <si>
    <t>Washing machine</t>
  </si>
  <si>
    <t>Toaster</t>
  </si>
  <si>
    <t>Kettle</t>
  </si>
  <si>
    <t>Saucepans</t>
  </si>
  <si>
    <t>Knives</t>
  </si>
  <si>
    <t>Baking trays</t>
  </si>
  <si>
    <t>Sieve</t>
  </si>
  <si>
    <t>Casserole</t>
  </si>
  <si>
    <t>Knife sharpener</t>
  </si>
  <si>
    <t>Utensils</t>
  </si>
  <si>
    <t>Whisk</t>
  </si>
  <si>
    <t>Measuring jug</t>
  </si>
  <si>
    <t>Mixing bowl</t>
  </si>
  <si>
    <t>Scales</t>
  </si>
  <si>
    <t>Tin opener</t>
  </si>
  <si>
    <t>Corkscrew</t>
  </si>
  <si>
    <t>Chopping board</t>
  </si>
  <si>
    <t>Oven gloves</t>
  </si>
  <si>
    <t>Tray</t>
  </si>
  <si>
    <t>Bin</t>
  </si>
  <si>
    <t>Washing up bowl</t>
  </si>
  <si>
    <t>Drainer</t>
  </si>
  <si>
    <t>Storage containers</t>
  </si>
  <si>
    <t>Rolling pin</t>
  </si>
  <si>
    <t>Washing powder</t>
  </si>
  <si>
    <t>Airer</t>
  </si>
  <si>
    <t>Iron</t>
  </si>
  <si>
    <t>Ironing board</t>
  </si>
  <si>
    <t>Ironing board cover</t>
  </si>
  <si>
    <t>Mop</t>
  </si>
  <si>
    <t>Mop head</t>
  </si>
  <si>
    <t>Bucket</t>
  </si>
  <si>
    <t>Vacuum cleaner</t>
  </si>
  <si>
    <t>Broom</t>
  </si>
  <si>
    <t>Dustpan &amp; brush</t>
  </si>
  <si>
    <t>Dusters</t>
  </si>
  <si>
    <t>Rubber gloves</t>
  </si>
  <si>
    <t>Scouring/sp onge pads</t>
  </si>
  <si>
    <t>J cloths</t>
  </si>
  <si>
    <t>Tea towels</t>
  </si>
  <si>
    <t>Washing up liquid</t>
  </si>
  <si>
    <t>Kitchen towel</t>
  </si>
  <si>
    <t>Foil</t>
  </si>
  <si>
    <t>Clingfilm</t>
  </si>
  <si>
    <t>Polish</t>
  </si>
  <si>
    <t>Multi- surface cleaner</t>
  </si>
  <si>
    <t>Bleach</t>
  </si>
  <si>
    <t>Oven cleaner</t>
  </si>
  <si>
    <t>Bin bags</t>
  </si>
  <si>
    <t>Medicine cabinet</t>
  </si>
  <si>
    <t>Bath sheets</t>
  </si>
  <si>
    <t>Hand towels</t>
  </si>
  <si>
    <t>Flannels</t>
  </si>
  <si>
    <t>Bath mat (for floor)</t>
  </si>
  <si>
    <t>Toilet roll holder</t>
  </si>
  <si>
    <t>Shower curtain</t>
  </si>
  <si>
    <t>Bathroom cleaner</t>
  </si>
  <si>
    <t>Toilet brush</t>
  </si>
  <si>
    <t>Bed, double</t>
  </si>
  <si>
    <t>Mattress, double</t>
  </si>
  <si>
    <t>Wardrobe</t>
  </si>
  <si>
    <t>Drawers</t>
  </si>
  <si>
    <t>Bedside table</t>
  </si>
  <si>
    <t>Duvet</t>
  </si>
  <si>
    <t>Pillows</t>
  </si>
  <si>
    <t>Mattress protector</t>
  </si>
  <si>
    <t>Sheets, fitted</t>
  </si>
  <si>
    <t>Duvet covers</t>
  </si>
  <si>
    <t>Pillow cases</t>
  </si>
  <si>
    <t>Pillow protectors</t>
  </si>
  <si>
    <t>Coat hangers</t>
  </si>
  <si>
    <t>Hooks</t>
  </si>
  <si>
    <t>Stamps</t>
  </si>
  <si>
    <t>Mobile telephone (bills)</t>
  </si>
  <si>
    <t>Prescriptions</t>
  </si>
  <si>
    <t>Opticians - eye test</t>
  </si>
  <si>
    <t>Opticians - glasses</t>
  </si>
  <si>
    <t>Dentists - check up</t>
  </si>
  <si>
    <t>Dentists - treatment</t>
  </si>
  <si>
    <t>Cold remedy</t>
  </si>
  <si>
    <t>Paracetam ol</t>
  </si>
  <si>
    <t>Ibuprofen</t>
  </si>
  <si>
    <t>First aid kit</t>
  </si>
  <si>
    <t>Contracepti on</t>
  </si>
  <si>
    <t>Hairdressin g</t>
  </si>
  <si>
    <t>Toilet roll</t>
  </si>
  <si>
    <t>Shower gel</t>
  </si>
  <si>
    <t>Shampoo</t>
  </si>
  <si>
    <t>Conditioner</t>
  </si>
  <si>
    <t>Deodorant</t>
  </si>
  <si>
    <t>Toothpaste</t>
  </si>
  <si>
    <t>Toothbrush</t>
  </si>
  <si>
    <t>Mouthwash</t>
  </si>
  <si>
    <t>Liquid soap</t>
  </si>
  <si>
    <t>Moisturiser (man)</t>
  </si>
  <si>
    <t>Body cream</t>
  </si>
  <si>
    <t>Nail brush</t>
  </si>
  <si>
    <t>Sponge/ scrunchy</t>
  </si>
  <si>
    <t>Cotton buds</t>
  </si>
  <si>
    <t>Razor</t>
  </si>
  <si>
    <t>Razor blades</t>
  </si>
  <si>
    <t>Shaving gel</t>
  </si>
  <si>
    <t>Aftershave</t>
  </si>
  <si>
    <t>Umbrella</t>
  </si>
  <si>
    <t>Alarm clock</t>
  </si>
  <si>
    <t>Bus pass</t>
  </si>
  <si>
    <t>Bike</t>
  </si>
  <si>
    <t>Helmet</t>
  </si>
  <si>
    <t>Lights</t>
  </si>
  <si>
    <t>Lock</t>
  </si>
  <si>
    <t>Bike repair kit</t>
  </si>
  <si>
    <t>Bike maintenan ce</t>
  </si>
  <si>
    <t>Taxi fares</t>
  </si>
  <si>
    <t>Other travel</t>
  </si>
  <si>
    <t>TV</t>
  </si>
  <si>
    <t>DVD player</t>
  </si>
  <si>
    <t>Radio/CD player</t>
  </si>
  <si>
    <t>Laptop</t>
  </si>
  <si>
    <t>Printing</t>
  </si>
  <si>
    <t>Envelope s</t>
  </si>
  <si>
    <t>Gifts for others</t>
  </si>
  <si>
    <t>Internet</t>
  </si>
  <si>
    <t>Activities</t>
  </si>
  <si>
    <t>TV licence</t>
  </si>
  <si>
    <t>Holiday</t>
  </si>
  <si>
    <t>Holiday- spending money</t>
  </si>
  <si>
    <t>Passport</t>
  </si>
  <si>
    <t>Cheese soft cottage</t>
  </si>
  <si>
    <t>Beef mince</t>
  </si>
  <si>
    <t>Bacon and ham, uncooked, rashers, pre- packed</t>
  </si>
  <si>
    <t>Lamb chop</t>
  </si>
  <si>
    <t>Frozen convenience fish products</t>
  </si>
  <si>
    <t>Prawns</t>
  </si>
  <si>
    <t>Fishcakes</t>
  </si>
  <si>
    <t>Poly-unsaturated Reduced fat spreads</t>
  </si>
  <si>
    <t>Butter</t>
  </si>
  <si>
    <t>Other fresh green veg ( cabbage)</t>
  </si>
  <si>
    <t>Leafy green salad</t>
  </si>
  <si>
    <t>Pepper fresh</t>
  </si>
  <si>
    <t>Bean shoots</t>
  </si>
  <si>
    <t>Beetroot</t>
  </si>
  <si>
    <t>Raspberries</t>
  </si>
  <si>
    <t>Brown roll</t>
  </si>
  <si>
    <t>Croissants</t>
  </si>
  <si>
    <t>Biscuits</t>
  </si>
  <si>
    <t>Chocolate covered biscuits</t>
  </si>
  <si>
    <t>Custard</t>
  </si>
  <si>
    <t>Pizza bought frozen</t>
  </si>
  <si>
    <t>Salad dressings</t>
  </si>
  <si>
    <t>Coleslaw</t>
  </si>
  <si>
    <t>Stir fry sauce</t>
  </si>
  <si>
    <t>Mixed herbs</t>
  </si>
  <si>
    <t>Mixed nuts</t>
  </si>
  <si>
    <t>Take away</t>
  </si>
  <si>
    <t>Alcohol</t>
  </si>
  <si>
    <t>Wine</t>
  </si>
  <si>
    <t>Clothing and footwear</t>
  </si>
  <si>
    <t>Bras</t>
  </si>
  <si>
    <t>Tights, opaque</t>
  </si>
  <si>
    <t>Tights, sheer</t>
  </si>
  <si>
    <t>Tops</t>
  </si>
  <si>
    <t>Blouse</t>
  </si>
  <si>
    <t>Jumper</t>
  </si>
  <si>
    <t>Skirt</t>
  </si>
  <si>
    <t>Cardigan</t>
  </si>
  <si>
    <t>Shoes, work</t>
  </si>
  <si>
    <t>Shoes, going out</t>
  </si>
  <si>
    <t>Boots, short</t>
  </si>
  <si>
    <t>Boots, long</t>
  </si>
  <si>
    <t>Sandals, heeled</t>
  </si>
  <si>
    <t>Sandals, flat</t>
  </si>
  <si>
    <t>Swimming costume</t>
  </si>
  <si>
    <t>Housing Costs</t>
  </si>
  <si>
    <t>Household goods and services</t>
  </si>
  <si>
    <t>Personal goods and services, including health</t>
  </si>
  <si>
    <t>Hair straightener s</t>
  </si>
  <si>
    <t>Hairdryer</t>
  </si>
  <si>
    <t>Bubble bath</t>
  </si>
  <si>
    <t>Moisturiser</t>
  </si>
  <si>
    <t>Make up remover</t>
  </si>
  <si>
    <t>Tweezers</t>
  </si>
  <si>
    <t>Nail clippers</t>
  </si>
  <si>
    <t>Hair brush</t>
  </si>
  <si>
    <t>Cotton wool balls</t>
  </si>
  <si>
    <t>Sanitary protection</t>
  </si>
  <si>
    <t>Razors, disposable</t>
  </si>
  <si>
    <t>Shaving gel, woman</t>
  </si>
  <si>
    <t>Shower cap</t>
  </si>
  <si>
    <t>Perfume</t>
  </si>
  <si>
    <t>Cosmetics</t>
  </si>
  <si>
    <t>Bike maintenance</t>
  </si>
  <si>
    <t>Social and cultural participation</t>
  </si>
  <si>
    <t>Christmas tree</t>
  </si>
  <si>
    <t>Egg</t>
  </si>
  <si>
    <t>Beef Mince lean)</t>
  </si>
  <si>
    <t>Chicken breasts</t>
  </si>
  <si>
    <t>Chicken slices</t>
  </si>
  <si>
    <t>Chicken pieces</t>
  </si>
  <si>
    <t>Shepherds pie</t>
  </si>
  <si>
    <t>Reduced fat spreads</t>
  </si>
  <si>
    <t>Frozen Oven Chips</t>
  </si>
  <si>
    <t>Frozen Hash Browns</t>
  </si>
  <si>
    <t>Broccoli, frozen</t>
  </si>
  <si>
    <t>Garlic</t>
  </si>
  <si>
    <t>Cherry tomaotes</t>
  </si>
  <si>
    <t>Green salad</t>
  </si>
  <si>
    <t>Cucmber</t>
  </si>
  <si>
    <t>Frozen peas</t>
  </si>
  <si>
    <t>Bananas, fresh</t>
  </si>
  <si>
    <t>Dried fruit (sultanas)</t>
  </si>
  <si>
    <t>Tinned fruit salad</t>
  </si>
  <si>
    <t>Fruit juices fresh Orange</t>
  </si>
  <si>
    <t>Rolls brown</t>
  </si>
  <si>
    <t>Wraps</t>
  </si>
  <si>
    <t>Muesli</t>
  </si>
  <si>
    <t>Rice pudding tinned</t>
  </si>
  <si>
    <t>Cereal Bars</t>
  </si>
  <si>
    <t>Tinned soup</t>
  </si>
  <si>
    <t>Jar of Curry sauce</t>
  </si>
  <si>
    <t>Mayonnaise</t>
  </si>
  <si>
    <t>Pickle</t>
  </si>
  <si>
    <t>Ice-cream</t>
  </si>
  <si>
    <t>non chocolate covered biscuits sweet</t>
  </si>
  <si>
    <t>Chocolate coated filled bars</t>
  </si>
  <si>
    <t>Diet Coke</t>
  </si>
  <si>
    <t>Christmas food</t>
  </si>
  <si>
    <t>Electricity, gas and other fuels</t>
  </si>
  <si>
    <t>House maintenance</t>
  </si>
  <si>
    <t>Sofabed (2 seater)</t>
  </si>
  <si>
    <t>Scissors</t>
  </si>
  <si>
    <t>Colander</t>
  </si>
  <si>
    <t>Cutlery tidy</t>
  </si>
  <si>
    <t>Clothes pegs</t>
  </si>
  <si>
    <t>Anti- bacterial spray</t>
  </si>
  <si>
    <t>Shoe cleaning kit</t>
  </si>
  <si>
    <t>Shoe polish</t>
  </si>
  <si>
    <t>Clock</t>
  </si>
  <si>
    <t>Batteries (for clock)</t>
  </si>
  <si>
    <t>Bath towels</t>
  </si>
  <si>
    <t>Linen basket</t>
  </si>
  <si>
    <t>Cream cleaner</t>
  </si>
  <si>
    <t>Cloths</t>
  </si>
  <si>
    <t>Aspirin</t>
  </si>
  <si>
    <t>Anti- histamine</t>
  </si>
  <si>
    <t>Antiseptic cream</t>
  </si>
  <si>
    <t>Plasters</t>
  </si>
  <si>
    <t>Hairdressin g, men</t>
  </si>
  <si>
    <t>Hairdressin g, women</t>
  </si>
  <si>
    <t>Hair straightene rs</t>
  </si>
  <si>
    <t>Deodorant (man)</t>
  </si>
  <si>
    <t>Deodorant (woman)</t>
  </si>
  <si>
    <t>Dental floss</t>
  </si>
  <si>
    <t>Moisturiser (woman)</t>
  </si>
  <si>
    <t>Exfoliator (woman)</t>
  </si>
  <si>
    <t>Cleanser (woman)</t>
  </si>
  <si>
    <t>Sponge</t>
  </si>
  <si>
    <t>Razor (man)</t>
  </si>
  <si>
    <t>Razors, disposable woman</t>
  </si>
  <si>
    <t>Perfume (woman)</t>
  </si>
  <si>
    <t>Aftershave (man)</t>
  </si>
  <si>
    <t>Umbrella (man)</t>
  </si>
  <si>
    <t>Bike (woman)</t>
  </si>
  <si>
    <t>Bike (man)</t>
  </si>
  <si>
    <t>Yoghurt full fat fruit</t>
  </si>
  <si>
    <t>Low fat fruit</t>
  </si>
  <si>
    <t>Whole milk</t>
  </si>
  <si>
    <t>Dairy Lee cheese spread</t>
  </si>
  <si>
    <t>New potatoes</t>
  </si>
  <si>
    <t>Other fresh green veg ( broccoli)</t>
  </si>
  <si>
    <t>Tomatoes fresh cherry</t>
  </si>
  <si>
    <t>Tomato puree</t>
  </si>
  <si>
    <t>Butternut squash</t>
  </si>
  <si>
    <t>Frozen hash browns</t>
  </si>
  <si>
    <t>Celery</t>
  </si>
  <si>
    <t>Grapes</t>
  </si>
  <si>
    <t>Frozen rasberries</t>
  </si>
  <si>
    <t>Raisins</t>
  </si>
  <si>
    <t>Fruit pot toddler jar</t>
  </si>
  <si>
    <t>Fruit pot mother</t>
  </si>
  <si>
    <t>Fresh Fruit juices orange</t>
  </si>
  <si>
    <t>Honey</t>
  </si>
  <si>
    <t>Bread 50/50</t>
  </si>
  <si>
    <t>Bread brown</t>
  </si>
  <si>
    <t>Mini bread sticks</t>
  </si>
  <si>
    <t>Oat cakes</t>
  </si>
  <si>
    <t>Stuffing to rehydrate</t>
  </si>
  <si>
    <t>Jelly pot</t>
  </si>
  <si>
    <t>Rice cakes</t>
  </si>
  <si>
    <t>Packet cheese sauce (dry powder)</t>
  </si>
  <si>
    <t>Stock cube</t>
  </si>
  <si>
    <t>Oil</t>
  </si>
  <si>
    <t>Soft drinks, concentrated sugar free</t>
  </si>
  <si>
    <t>Fruit pouch Cow and Gate</t>
  </si>
  <si>
    <t>Eating out</t>
  </si>
  <si>
    <t>Clothing</t>
  </si>
  <si>
    <t>Sports bra</t>
  </si>
  <si>
    <t>Vest tops</t>
  </si>
  <si>
    <t>Leggings</t>
  </si>
  <si>
    <t>Skirts, summer</t>
  </si>
  <si>
    <t>Skirts, winter</t>
  </si>
  <si>
    <t>Tops, smart</t>
  </si>
  <si>
    <t>Dress - formal</t>
  </si>
  <si>
    <t>Dress - summer</t>
  </si>
  <si>
    <t>Fleece</t>
  </si>
  <si>
    <t>Nightdress</t>
  </si>
  <si>
    <t>Flipflops</t>
  </si>
  <si>
    <t>Boots, flat</t>
  </si>
  <si>
    <t>Boots, heeled</t>
  </si>
  <si>
    <t>Walking boots</t>
  </si>
  <si>
    <t>Shoes, court</t>
  </si>
  <si>
    <t>Vests</t>
  </si>
  <si>
    <t>T-shirts, long sleeved</t>
  </si>
  <si>
    <t>T-shirts, short sleeved</t>
  </si>
  <si>
    <t>Smart outfit</t>
  </si>
  <si>
    <t>Raincoat</t>
  </si>
  <si>
    <t>Shoes</t>
  </si>
  <si>
    <t>Insurance</t>
  </si>
  <si>
    <t>Shoe rack</t>
  </si>
  <si>
    <t>Doormat</t>
  </si>
  <si>
    <t>Sofa - 2 seater</t>
  </si>
  <si>
    <t>Sofa - 3 seater</t>
  </si>
  <si>
    <t>Throw</t>
  </si>
  <si>
    <t>Cushion</t>
  </si>
  <si>
    <t>Pictures/photo frames</t>
  </si>
  <si>
    <t>Dining chairs</t>
  </si>
  <si>
    <t>Blind</t>
  </si>
  <si>
    <t>Crockery set</t>
  </si>
  <si>
    <t>Cutlery set</t>
  </si>
  <si>
    <t>Teaspoons</t>
  </si>
  <si>
    <t>Serving spoons</t>
  </si>
  <si>
    <t>Glasses - tumblers(tall)</t>
  </si>
  <si>
    <t>Glasses - wine glasses</t>
  </si>
  <si>
    <t>Fruit bowl</t>
  </si>
  <si>
    <t>Serving bowls</t>
  </si>
  <si>
    <t>Gravy boat</t>
  </si>
  <si>
    <t>Serving platter</t>
  </si>
  <si>
    <t>Cruet</t>
  </si>
  <si>
    <t>Hand held blender</t>
  </si>
  <si>
    <t>Frying pan</t>
  </si>
  <si>
    <t>Knives (set)</t>
  </si>
  <si>
    <t>Roasting pans</t>
  </si>
  <si>
    <t>Cake tin</t>
  </si>
  <si>
    <t>Sponge tins</t>
  </si>
  <si>
    <t>Mixing bowls</t>
  </si>
  <si>
    <t>Casserole dish</t>
  </si>
  <si>
    <t>Utensil set</t>
  </si>
  <si>
    <t>Peeler</t>
  </si>
  <si>
    <t>Cheese grater</t>
  </si>
  <si>
    <t>Bottle opener/corkscre w</t>
  </si>
  <si>
    <t>Plastic storage tubs</t>
  </si>
  <si>
    <t>Chopping boards</t>
  </si>
  <si>
    <t>Over-radiator airers</t>
  </si>
  <si>
    <t>Fabric conditioner</t>
  </si>
  <si>
    <t>Washing line</t>
  </si>
  <si>
    <t>Pegs</t>
  </si>
  <si>
    <t>Pegs - circular frame with pegs</t>
  </si>
  <si>
    <t>Laundry basket</t>
  </si>
  <si>
    <t>Dustpan and brush</t>
  </si>
  <si>
    <t>Scourers</t>
  </si>
  <si>
    <t>Dishcloths</t>
  </si>
  <si>
    <t>Kitchen roll</t>
  </si>
  <si>
    <t>Surface cleaner</t>
  </si>
  <si>
    <t>Furniture polish</t>
  </si>
  <si>
    <t>Tin foil</t>
  </si>
  <si>
    <t>Fire blanket</t>
  </si>
  <si>
    <t>Fire extinguisher</t>
  </si>
  <si>
    <t>Plastic beaker</t>
  </si>
  <si>
    <t>Bathsheets - mother</t>
  </si>
  <si>
    <t>Bath towels - mother</t>
  </si>
  <si>
    <t>Hand towels - mother</t>
  </si>
  <si>
    <t>Flannels - mother</t>
  </si>
  <si>
    <t>Toothbrush holder</t>
  </si>
  <si>
    <t>Non-slip mat</t>
  </si>
  <si>
    <t>Linen hamper</t>
  </si>
  <si>
    <t>Mattress</t>
  </si>
  <si>
    <t>Bedside table/cabinet</t>
  </si>
  <si>
    <t>Chest of drawers</t>
  </si>
  <si>
    <t>Mirror</t>
  </si>
  <si>
    <t>Duvet cover (double)</t>
  </si>
  <si>
    <t>Duvet, 1 winter, 1 summer</t>
  </si>
  <si>
    <t>Sheets (fitted, double)</t>
  </si>
  <si>
    <t>Postage &amp; delivery costs</t>
  </si>
  <si>
    <t>Landline telephone</t>
  </si>
  <si>
    <t>Mobile telephone (handset) for parent</t>
  </si>
  <si>
    <t>Mobile telephone (bills) for parent</t>
  </si>
  <si>
    <t>Telephone line rental</t>
  </si>
  <si>
    <t>Telephone call charges</t>
  </si>
  <si>
    <t>Babysitting</t>
  </si>
  <si>
    <t>HOUSEHOLD</t>
  </si>
  <si>
    <t>Stair gates</t>
  </si>
  <si>
    <t>Safety kit</t>
  </si>
  <si>
    <t>Playmat</t>
  </si>
  <si>
    <t>Plates, plastic</t>
  </si>
  <si>
    <t>Cups, plastic</t>
  </si>
  <si>
    <t>Bowls, plastic</t>
  </si>
  <si>
    <t>Cutlery, plastic</t>
  </si>
  <si>
    <t>Step</t>
  </si>
  <si>
    <t>Baby monitor</t>
  </si>
  <si>
    <t>Furniture brackets</t>
  </si>
  <si>
    <t>Laminate</t>
  </si>
  <si>
    <t>Tiles</t>
  </si>
  <si>
    <t>Carpet</t>
  </si>
  <si>
    <t>Personal goods and services</t>
  </si>
  <si>
    <t>Opticians - glasses/lenses</t>
  </si>
  <si>
    <t>Vaseline</t>
  </si>
  <si>
    <t>Bonjela</t>
  </si>
  <si>
    <t>Paracetamol</t>
  </si>
  <si>
    <t>Hairdressing, mother</t>
  </si>
  <si>
    <t>Hair colour</t>
  </si>
  <si>
    <t>Hairdryer, mother</t>
  </si>
  <si>
    <t>Hair straighteners, mother</t>
  </si>
  <si>
    <t>Hair styling product, mother</t>
  </si>
  <si>
    <t>Toilet roll, mother</t>
  </si>
  <si>
    <t>Shower gel, mother</t>
  </si>
  <si>
    <t>Shampoo, mother</t>
  </si>
  <si>
    <t>Conditioner, mother</t>
  </si>
  <si>
    <t>Deodorant, mother</t>
  </si>
  <si>
    <t>Razor, mother</t>
  </si>
  <si>
    <t>Shaving gel, mother</t>
  </si>
  <si>
    <t>Toothpaste, mother</t>
  </si>
  <si>
    <t>Toothbrush, mother</t>
  </si>
  <si>
    <t>Sanitary protection, mother</t>
  </si>
  <si>
    <t>Cotton wool, mother</t>
  </si>
  <si>
    <t>Perfume, mother</t>
  </si>
  <si>
    <t>Hand wash</t>
  </si>
  <si>
    <t>Cosmetics, mother</t>
  </si>
  <si>
    <t>Jewellery</t>
  </si>
  <si>
    <t>Handbag</t>
  </si>
  <si>
    <t>Purse</t>
  </si>
  <si>
    <t>Changing mat</t>
  </si>
  <si>
    <t>Changing bag</t>
  </si>
  <si>
    <t>Thermometer</t>
  </si>
  <si>
    <t>Hand sanitiser, travel size</t>
  </si>
  <si>
    <t>Hand sanitiser, large size</t>
  </si>
  <si>
    <t>Potty</t>
  </si>
  <si>
    <t>Holdall</t>
  </si>
  <si>
    <t>Roof box</t>
  </si>
  <si>
    <t>Bicycle</t>
  </si>
  <si>
    <t>Cycle repair kit</t>
  </si>
  <si>
    <t>Cyling helmet</t>
  </si>
  <si>
    <t>Pump</t>
  </si>
  <si>
    <t>Ford Focus</t>
  </si>
  <si>
    <t>Roof bars</t>
  </si>
  <si>
    <t>Software</t>
  </si>
  <si>
    <t>Television</t>
  </si>
  <si>
    <t>Envelopes</t>
  </si>
  <si>
    <t>Paper</t>
  </si>
  <si>
    <t>Pens</t>
  </si>
  <si>
    <t>Presents - birthdays</t>
  </si>
  <si>
    <t>Presents - Christmas</t>
  </si>
  <si>
    <t>Day trips</t>
  </si>
  <si>
    <t>Broadband</t>
  </si>
  <si>
    <t>Holidays - spending money</t>
  </si>
  <si>
    <t>UK Holidays</t>
  </si>
  <si>
    <t>Yoghurt low fat fruit</t>
  </si>
  <si>
    <t>Pork chop</t>
  </si>
  <si>
    <t>Chorizo suasage</t>
  </si>
  <si>
    <t>Corned Beef</t>
  </si>
  <si>
    <t>Frozen oven ready chips</t>
  </si>
  <si>
    <t>Crisps low fat</t>
  </si>
  <si>
    <t>Apples, fresh cooking</t>
  </si>
  <si>
    <t>Kiwi fruit fresh</t>
  </si>
  <si>
    <t>Pears</t>
  </si>
  <si>
    <t>Fruit pouch</t>
  </si>
  <si>
    <t>Fruit pot</t>
  </si>
  <si>
    <t>Bagette</t>
  </si>
  <si>
    <t>Rice cake</t>
  </si>
  <si>
    <t>Pasta snack pack</t>
  </si>
  <si>
    <t>Oatcakes</t>
  </si>
  <si>
    <t>Yorkshire pudding</t>
  </si>
  <si>
    <t>Tinned tomato soup</t>
  </si>
  <si>
    <t>Chocolate covered biscuit</t>
  </si>
  <si>
    <t>Chocolate bar</t>
  </si>
  <si>
    <t>stock cube</t>
  </si>
  <si>
    <t>Salt</t>
  </si>
  <si>
    <t>Beer</t>
  </si>
  <si>
    <t>Wine, White</t>
  </si>
  <si>
    <t>Wine, red</t>
  </si>
  <si>
    <t>Thermal socks</t>
  </si>
  <si>
    <t>Thermal longjohns</t>
  </si>
  <si>
    <t>Thermal tops</t>
  </si>
  <si>
    <t>Polo shirts</t>
  </si>
  <si>
    <t>Hoodies</t>
  </si>
  <si>
    <t>Filp flops</t>
  </si>
  <si>
    <t>Bottle opener/corkscrew</t>
  </si>
  <si>
    <t>Bath towels - father</t>
  </si>
  <si>
    <t>Hand towels - father</t>
  </si>
  <si>
    <t>Flannels - father</t>
  </si>
  <si>
    <t>Lamps</t>
  </si>
  <si>
    <t>Hairdressing, father</t>
  </si>
  <si>
    <t>Hair styling product</t>
  </si>
  <si>
    <t>Contraception, father</t>
  </si>
  <si>
    <t>Toothpaste, father</t>
  </si>
  <si>
    <t>Toothbrush, father</t>
  </si>
  <si>
    <t>Shower gel, father</t>
  </si>
  <si>
    <t>Shampoo, father</t>
  </si>
  <si>
    <t>Conditioner, father</t>
  </si>
  <si>
    <t>Deodorant, father</t>
  </si>
  <si>
    <t>Moisturiser, father</t>
  </si>
  <si>
    <t>Shaving foam, father</t>
  </si>
  <si>
    <t>Razors, father</t>
  </si>
  <si>
    <t>Aftershave, father</t>
  </si>
  <si>
    <t>Hair gel, father</t>
  </si>
  <si>
    <t>Toilet roll, father</t>
  </si>
  <si>
    <t>Belt, father</t>
  </si>
  <si>
    <t>Bus fares</t>
  </si>
  <si>
    <t>Car</t>
  </si>
  <si>
    <t>Accommodation</t>
  </si>
  <si>
    <t>Chicken broiler</t>
  </si>
  <si>
    <t>Other fresh green veg (broccoli)</t>
  </si>
  <si>
    <t>Plums</t>
  </si>
  <si>
    <t>Baguette</t>
  </si>
  <si>
    <t>Wrap</t>
  </si>
  <si>
    <t>Pizza</t>
  </si>
  <si>
    <t>Yorkshire pudding (frozen)</t>
  </si>
  <si>
    <t>Packet of mixed nuts</t>
  </si>
  <si>
    <t>Packet of dried cheese sauce mix</t>
  </si>
  <si>
    <t>Marmite</t>
  </si>
  <si>
    <t>peanut butter</t>
  </si>
  <si>
    <t>Tin tomato soup</t>
  </si>
  <si>
    <t>Jar of pasta sauce</t>
  </si>
  <si>
    <t>Cartons of fruit squash</t>
  </si>
  <si>
    <t>Smoothie</t>
  </si>
  <si>
    <t>Cocoa powder for hot chocolate</t>
  </si>
  <si>
    <t>Alchohol</t>
  </si>
  <si>
    <t>Lampshade for central  light</t>
  </si>
  <si>
    <t>Chain/bolt</t>
  </si>
  <si>
    <t>Table cloth</t>
  </si>
  <si>
    <t>Hand sanitiser, large  size</t>
  </si>
  <si>
    <t>Decongestant - rub</t>
  </si>
  <si>
    <t>Nit comb</t>
  </si>
  <si>
    <t>Chorizo sausage</t>
  </si>
  <si>
    <t>Other fresh green veg   broccoli</t>
  </si>
  <si>
    <t>Other fresh green veg  cabbage</t>
  </si>
  <si>
    <t>frozen sweetcorn</t>
  </si>
  <si>
    <t>cherry tomatoes</t>
  </si>
  <si>
    <t>Dried fruit apricots</t>
  </si>
  <si>
    <t>Fresh fruit cocktail</t>
  </si>
  <si>
    <t>Meusli</t>
  </si>
  <si>
    <t>Haribo sweets</t>
  </si>
  <si>
    <t>marmite</t>
  </si>
  <si>
    <t>oil</t>
  </si>
  <si>
    <t>Diet cola</t>
  </si>
  <si>
    <t>House Costs</t>
  </si>
  <si>
    <t>Tumble dryer</t>
  </si>
  <si>
    <t>Roof bars (ZAFIRA)</t>
  </si>
  <si>
    <t>Printer</t>
  </si>
  <si>
    <t>Highchair</t>
  </si>
  <si>
    <t>Beaker (toddler)</t>
  </si>
  <si>
    <t>Cot bed (toddler)</t>
  </si>
  <si>
    <t>Mattress, cot bed (toddler)</t>
  </si>
  <si>
    <t>Childcare</t>
  </si>
  <si>
    <t>Teething gel</t>
  </si>
  <si>
    <t>Teeting rings</t>
  </si>
  <si>
    <t>Dummies</t>
  </si>
  <si>
    <t>Swim nappies</t>
  </si>
  <si>
    <t>Nappies</t>
  </si>
  <si>
    <t>Bottles</t>
  </si>
  <si>
    <t>Teats</t>
  </si>
  <si>
    <t>Bib</t>
  </si>
  <si>
    <t>Pushchair</t>
  </si>
  <si>
    <t>Rain cover</t>
  </si>
  <si>
    <t>Car seat</t>
  </si>
  <si>
    <t>Toys</t>
  </si>
  <si>
    <t>Bed-single (preschool)</t>
  </si>
  <si>
    <t>Mattress-single (preschool)</t>
  </si>
  <si>
    <t>Drawers (preschool)</t>
  </si>
  <si>
    <t>Bookcase</t>
  </si>
  <si>
    <t>Dresses, winter</t>
  </si>
  <si>
    <t>Pyjamas, winter</t>
  </si>
  <si>
    <t>Shorts - casual</t>
  </si>
  <si>
    <t>T-shirts - short sleeved</t>
  </si>
  <si>
    <t>T-shirts - long sleeved</t>
  </si>
  <si>
    <t>T-shirt</t>
  </si>
  <si>
    <t>Socks (for school)</t>
  </si>
  <si>
    <t>Pyjamas, summer</t>
  </si>
  <si>
    <t>School shoes</t>
  </si>
  <si>
    <t>Plimsoles</t>
  </si>
  <si>
    <t>Bed-single (primary)</t>
  </si>
  <si>
    <t>Mattress-single (primary)</t>
  </si>
  <si>
    <t>Storage box (primary)</t>
  </si>
  <si>
    <t>Pillows (primary)</t>
  </si>
  <si>
    <t>Duvet-single (primary)</t>
  </si>
  <si>
    <t>Duvet cover-single (primary)</t>
  </si>
  <si>
    <t>Sheets-fitted (primary)</t>
  </si>
  <si>
    <t>Pillowcases (primary)</t>
  </si>
  <si>
    <t>Pillow protectors (primary)</t>
  </si>
  <si>
    <t>Mattress protectors- single  (primary)</t>
  </si>
  <si>
    <t>Chest of drawers (primary)</t>
  </si>
  <si>
    <t>Wardrobe (primary)</t>
  </si>
  <si>
    <t>Hangers (primary)</t>
  </si>
  <si>
    <t>Bookcase (primary)</t>
  </si>
  <si>
    <t>Desk (primary)</t>
  </si>
  <si>
    <t>Chair (primary)</t>
  </si>
  <si>
    <t>High visibility vest</t>
  </si>
  <si>
    <t>Knee &amp; elbow pads</t>
  </si>
  <si>
    <t>Swimming hat</t>
  </si>
  <si>
    <t>Christmas presents - for child</t>
  </si>
  <si>
    <t>Christmas presents - for others</t>
  </si>
  <si>
    <t>Birthday presents for child</t>
  </si>
  <si>
    <t>Birthday celebration</t>
  </si>
  <si>
    <t>Birthday presents - other children</t>
  </si>
  <si>
    <t>Pocket money</t>
  </si>
  <si>
    <t>Holiday - spending money</t>
  </si>
  <si>
    <t>Lunch box</t>
  </si>
  <si>
    <t>Sunglasses</t>
  </si>
  <si>
    <t>Backpack</t>
  </si>
  <si>
    <t>Booster seat</t>
  </si>
  <si>
    <t>Headlice shampoo</t>
  </si>
  <si>
    <t>Toy storage (primary)</t>
  </si>
  <si>
    <t>Socks, casual</t>
  </si>
  <si>
    <t>Tops (long sleeved)</t>
  </si>
  <si>
    <t>Dresses, summer</t>
  </si>
  <si>
    <t>Jacket, lightweight</t>
  </si>
  <si>
    <t>Shirts, school</t>
  </si>
  <si>
    <t>Blazer</t>
  </si>
  <si>
    <t>Shorts, school PE</t>
  </si>
  <si>
    <t>Polo shirt, PE</t>
  </si>
  <si>
    <t>Sports socks, PE</t>
  </si>
  <si>
    <t>Tie</t>
  </si>
  <si>
    <t>Shoes, school</t>
  </si>
  <si>
    <t>Football boots</t>
  </si>
  <si>
    <t>Books</t>
  </si>
  <si>
    <t>Calculator</t>
  </si>
  <si>
    <t>Pencil case</t>
  </si>
  <si>
    <t>Stationery</t>
  </si>
  <si>
    <t>Birthday presents for child (secondary)</t>
  </si>
  <si>
    <t>Christmas presents for child (secondary)</t>
  </si>
  <si>
    <t>Activities- school (secondary)</t>
  </si>
  <si>
    <t>Activities-out of school (secondary)</t>
  </si>
  <si>
    <t>Activities - non-term time</t>
  </si>
  <si>
    <t>Household Type</t>
  </si>
  <si>
    <t>Single Male</t>
  </si>
  <si>
    <t>Single Female</t>
  </si>
  <si>
    <t>Couple</t>
  </si>
  <si>
    <t>Single + 1 child</t>
  </si>
  <si>
    <t>Couple + 1 child</t>
  </si>
  <si>
    <t>Couple + 2 children</t>
  </si>
  <si>
    <t>Hourly Rate</t>
  </si>
  <si>
    <t>First Stage - Weight Single Household</t>
  </si>
  <si>
    <t>Population Weight</t>
  </si>
  <si>
    <t>Single Person Hourly Rate</t>
  </si>
  <si>
    <t>Second Stage - Household Composition Weight</t>
  </si>
  <si>
    <t>Single Household</t>
  </si>
  <si>
    <t>Single parent with one child</t>
  </si>
  <si>
    <t>Couple parent with one child</t>
  </si>
  <si>
    <t>Couple parent with two children</t>
  </si>
  <si>
    <t>Couple parent with three children</t>
  </si>
  <si>
    <t>Living Wage</t>
  </si>
  <si>
    <t>LA Rates</t>
  </si>
  <si>
    <t>Holiday - Off Island Travel</t>
  </si>
  <si>
    <t>UK Holidays - Travel</t>
  </si>
  <si>
    <t>Holidays - Travel to UK</t>
  </si>
  <si>
    <t>Holiday - UK Travel</t>
  </si>
  <si>
    <t>Couple + 3 children</t>
  </si>
  <si>
    <t>Inc above</t>
  </si>
  <si>
    <t>Hairdressing</t>
  </si>
  <si>
    <t>Inc Above</t>
  </si>
  <si>
    <t>Weighted Contribution</t>
  </si>
  <si>
    <t>Food</t>
  </si>
  <si>
    <t>Single Parent with one child</t>
  </si>
  <si>
    <t>Couple with one child</t>
  </si>
  <si>
    <t>Couple with two children</t>
  </si>
  <si>
    <t>Couple with three children</t>
  </si>
  <si>
    <t>Household Goods and Services</t>
  </si>
  <si>
    <t>Under 3</t>
  </si>
  <si>
    <t>3-4</t>
  </si>
  <si>
    <t>5-11</t>
  </si>
  <si>
    <t>12-16</t>
  </si>
  <si>
    <t xml:space="preserve">Female Pensioner </t>
  </si>
  <si>
    <t>Crème fraich half fat</t>
  </si>
  <si>
    <t>Other fresh green veg ( broccoli</t>
  </si>
  <si>
    <t>Butternut Squash</t>
  </si>
  <si>
    <t>Sweetcorn frozen</t>
  </si>
  <si>
    <t>Baked beans</t>
  </si>
  <si>
    <t>Strawberies</t>
  </si>
  <si>
    <t>Bramley apples</t>
  </si>
  <si>
    <t>Flour</t>
  </si>
  <si>
    <t>Wine, Red</t>
  </si>
  <si>
    <t>Tights</t>
  </si>
  <si>
    <t>Trousers (smart)</t>
  </si>
  <si>
    <t>Trousers (casual)</t>
  </si>
  <si>
    <t>Dress (winter)</t>
  </si>
  <si>
    <t>Coat (summer)</t>
  </si>
  <si>
    <t>Council tax (GB) Rates (NI)</t>
  </si>
  <si>
    <t>Lock box</t>
  </si>
  <si>
    <t>Locking door chain</t>
  </si>
  <si>
    <t>Door viewer</t>
  </si>
  <si>
    <t>Delivery</t>
  </si>
  <si>
    <t>Chair cushions</t>
  </si>
  <si>
    <t>Serving bowl</t>
  </si>
  <si>
    <t>Tumblers - short</t>
  </si>
  <si>
    <t>Tumblers- tall</t>
  </si>
  <si>
    <t>Slow cooker</t>
  </si>
  <si>
    <t>Handheld blender</t>
  </si>
  <si>
    <t>Steamer</t>
  </si>
  <si>
    <t>Sponge tin</t>
  </si>
  <si>
    <t>Dish cloths</t>
  </si>
  <si>
    <t>Non-slip bathmat</t>
  </si>
  <si>
    <t>Rail for shower curtain</t>
  </si>
  <si>
    <t>Magnifying mirror</t>
  </si>
  <si>
    <t>Duvet - summer</t>
  </si>
  <si>
    <t>Duvet - winter</t>
  </si>
  <si>
    <t>Trowel</t>
  </si>
  <si>
    <t>Fork</t>
  </si>
  <si>
    <t>Landline telephone (handset)</t>
  </si>
  <si>
    <t>Mobile telephone (handset)</t>
  </si>
  <si>
    <t xml:space="preserve"> Sun cream</t>
  </si>
  <si>
    <t>Nail file</t>
  </si>
  <si>
    <t>Foot file</t>
  </si>
  <si>
    <t>Clock radio</t>
  </si>
  <si>
    <t>Watch</t>
  </si>
  <si>
    <t>Suitcase</t>
  </si>
  <si>
    <t>Handbag (smart)</t>
  </si>
  <si>
    <t>Handbag (casual)</t>
  </si>
  <si>
    <t>Dentures</t>
  </si>
  <si>
    <t>Podiatry</t>
  </si>
  <si>
    <t>Indigestion tablets</t>
  </si>
  <si>
    <t>Multivitamins</t>
  </si>
  <si>
    <t>Ink cartridges</t>
  </si>
  <si>
    <t>Plants etc.</t>
  </si>
  <si>
    <t>Christmas decorations</t>
  </si>
  <si>
    <t>Calendar</t>
  </si>
  <si>
    <t>Diary</t>
  </si>
  <si>
    <t>Glue</t>
  </si>
  <si>
    <t>Note paper</t>
  </si>
  <si>
    <t>Biros</t>
  </si>
  <si>
    <t>Sellotape</t>
  </si>
  <si>
    <t>Charitable donations</t>
  </si>
  <si>
    <t>Male pensioner</t>
  </si>
  <si>
    <t>Sweet potato</t>
  </si>
  <si>
    <t>Kiwi fruit</t>
  </si>
  <si>
    <t>chocolate covered biscuits</t>
  </si>
  <si>
    <t>Tesco apple crumble 200g</t>
  </si>
  <si>
    <t>Tesco lasagna ready made</t>
  </si>
  <si>
    <t>Orange juice fresh</t>
  </si>
  <si>
    <t>Track suit</t>
  </si>
  <si>
    <t>Walking shoes</t>
  </si>
  <si>
    <t>Council tax</t>
  </si>
  <si>
    <t>Dinning table</t>
  </si>
  <si>
    <t>Bun tin</t>
  </si>
  <si>
    <t>Washing liquid</t>
  </si>
  <si>
    <t>Washing basket</t>
  </si>
  <si>
    <t>Tool kit</t>
  </si>
  <si>
    <t>Window Cleaner</t>
  </si>
  <si>
    <t>Step stool</t>
  </si>
  <si>
    <t>Shopping bag</t>
  </si>
  <si>
    <t>Sewing kit</t>
  </si>
  <si>
    <t>Sewing thread</t>
  </si>
  <si>
    <t>Denture tablets</t>
  </si>
  <si>
    <t>Denture container</t>
  </si>
  <si>
    <t>Tooth mug</t>
  </si>
  <si>
    <t>Hand and body lotion</t>
  </si>
  <si>
    <t>Savlon</t>
  </si>
  <si>
    <t>Talcum powder</t>
  </si>
  <si>
    <t>Wallet</t>
  </si>
  <si>
    <t>Shaving foam</t>
  </si>
  <si>
    <t>Partnered pensioner</t>
  </si>
  <si>
    <t>Lambs liver</t>
  </si>
  <si>
    <t>Liver pate</t>
  </si>
  <si>
    <t>Suet</t>
  </si>
  <si>
    <t>Baking powder</t>
  </si>
  <si>
    <t>Bath oil</t>
  </si>
  <si>
    <t>Hearing aid</t>
  </si>
  <si>
    <t>Tissues</t>
  </si>
  <si>
    <t>Hairdressing (male)</t>
  </si>
  <si>
    <t>Hairdressing (female)</t>
  </si>
  <si>
    <r>
      <t xml:space="preserve">French dressing </t>
    </r>
    <r>
      <rPr>
        <sz val="11"/>
        <color rgb="FFFF0000"/>
        <rFont val="Tahoma"/>
        <family val="2"/>
      </rPr>
      <t>salad dressing</t>
    </r>
  </si>
  <si>
    <r>
      <t>Prepacked fruit tub</t>
    </r>
    <r>
      <rPr>
        <sz val="11"/>
        <color rgb="FFFF0000"/>
        <rFont val="Tahoma"/>
        <family val="2"/>
      </rPr>
      <t xml:space="preserve"> fruit pot</t>
    </r>
  </si>
  <si>
    <r>
      <t xml:space="preserve">Christmas Food </t>
    </r>
    <r>
      <rPr>
        <sz val="11"/>
        <color rgb="FFFF0000"/>
        <rFont val="Tahoma"/>
        <family val="2"/>
      </rPr>
      <t>No need to collect</t>
    </r>
  </si>
  <si>
    <r>
      <t>Eating out/take away</t>
    </r>
    <r>
      <rPr>
        <sz val="11"/>
        <color rgb="FFFF0000"/>
        <rFont val="Tahoma"/>
        <family val="2"/>
      </rPr>
      <t xml:space="preserve"> Not included</t>
    </r>
  </si>
  <si>
    <t>New Price</t>
  </si>
  <si>
    <t xml:space="preserve">Tinned pineapple </t>
  </si>
  <si>
    <r>
      <t>Take away</t>
    </r>
    <r>
      <rPr>
        <sz val="11"/>
        <color rgb="FFFF0000"/>
        <rFont val="Tahoma"/>
        <family val="2"/>
      </rPr>
      <t xml:space="preserve"> Not included</t>
    </r>
  </si>
  <si>
    <r>
      <t xml:space="preserve">Christmas food </t>
    </r>
    <r>
      <rPr>
        <sz val="11"/>
        <color rgb="FFFF0000"/>
        <rFont val="Tahoma"/>
        <family val="2"/>
      </rPr>
      <t>No need to collect</t>
    </r>
  </si>
  <si>
    <r>
      <t xml:space="preserve">Eating out/take away </t>
    </r>
    <r>
      <rPr>
        <sz val="11"/>
        <color rgb="FFFF0000"/>
        <rFont val="Tahoma"/>
        <family val="2"/>
      </rPr>
      <t>Not included</t>
    </r>
  </si>
  <si>
    <r>
      <rPr>
        <sz val="11"/>
        <color rgb="FFFF0000"/>
        <rFont val="Tahoma"/>
        <family val="2"/>
      </rPr>
      <t>Dressing gown</t>
    </r>
    <r>
      <rPr>
        <sz val="11"/>
        <color theme="1"/>
        <rFont val="Tahoma"/>
        <family val="2"/>
      </rPr>
      <t>, winter</t>
    </r>
  </si>
  <si>
    <r>
      <rPr>
        <sz val="11"/>
        <rFont val="Tahoma"/>
        <family val="2"/>
      </rPr>
      <t>Dressing gown</t>
    </r>
    <r>
      <rPr>
        <sz val="11"/>
        <color theme="1"/>
        <rFont val="Tahoma"/>
        <family val="2"/>
      </rPr>
      <t xml:space="preserve">, summer </t>
    </r>
    <r>
      <rPr>
        <sz val="11"/>
        <color rgb="FFFF0000"/>
        <rFont val="Tahoma"/>
        <family val="2"/>
      </rPr>
      <t>SUPERSOFT SPOTTED LONG SLEEVE DRESSING GOWN</t>
    </r>
  </si>
  <si>
    <r>
      <t>Dress, day</t>
    </r>
    <r>
      <rPr>
        <sz val="11"/>
        <color rgb="FFFF0000"/>
        <rFont val="Tahoma"/>
        <family val="2"/>
      </rPr>
      <t xml:space="preserve"> Summer</t>
    </r>
  </si>
  <si>
    <r>
      <t>Dress, occasion</t>
    </r>
    <r>
      <rPr>
        <sz val="11"/>
        <color rgb="FFFF0000"/>
        <rFont val="Tahoma"/>
        <family val="2"/>
      </rPr>
      <t xml:space="preserve"> formal</t>
    </r>
  </si>
  <si>
    <r>
      <t xml:space="preserve">Jeans </t>
    </r>
    <r>
      <rPr>
        <sz val="11"/>
        <color rgb="FFFF0000"/>
        <rFont val="Tahoma"/>
        <family val="2"/>
      </rPr>
      <t>Dorothy</t>
    </r>
  </si>
  <si>
    <r>
      <t>Dress, day</t>
    </r>
    <r>
      <rPr>
        <sz val="11"/>
        <color rgb="FFFF0000"/>
        <rFont val="Tahoma"/>
        <family val="2"/>
      </rPr>
      <t xml:space="preserve"> summer</t>
    </r>
  </si>
  <si>
    <r>
      <t xml:space="preserve">Shirts, short sleeved </t>
    </r>
    <r>
      <rPr>
        <sz val="11"/>
        <color rgb="FFFF0000"/>
        <rFont val="Tahoma"/>
        <family val="2"/>
      </rPr>
      <t>male</t>
    </r>
  </si>
  <si>
    <r>
      <t xml:space="preserve">Shirts, long sleeved </t>
    </r>
    <r>
      <rPr>
        <sz val="11"/>
        <color rgb="FFFF0000"/>
        <rFont val="Tahoma"/>
        <family val="2"/>
      </rPr>
      <t>male</t>
    </r>
  </si>
  <si>
    <r>
      <t xml:space="preserve">T shirts, short sleeved </t>
    </r>
    <r>
      <rPr>
        <sz val="11"/>
        <color rgb="FFFF0000"/>
        <rFont val="Tahoma"/>
        <family val="2"/>
      </rPr>
      <t>male</t>
    </r>
  </si>
  <si>
    <r>
      <t xml:space="preserve">T shirts, long sleeved </t>
    </r>
    <r>
      <rPr>
        <sz val="11"/>
        <color rgb="FFFF0000"/>
        <rFont val="Tahoma"/>
        <family val="2"/>
      </rPr>
      <t>male</t>
    </r>
  </si>
  <si>
    <r>
      <t>Pants</t>
    </r>
    <r>
      <rPr>
        <sz val="11"/>
        <color rgb="FFFF0000"/>
        <rFont val="Tahoma"/>
        <family val="2"/>
      </rPr>
      <t xml:space="preserve"> male</t>
    </r>
  </si>
  <si>
    <r>
      <t xml:space="preserve">Trousers </t>
    </r>
    <r>
      <rPr>
        <sz val="11"/>
        <color rgb="FFFF0000"/>
        <rFont val="Tahoma"/>
        <family val="2"/>
      </rPr>
      <t>male</t>
    </r>
  </si>
  <si>
    <r>
      <t xml:space="preserve">Cutlery </t>
    </r>
    <r>
      <rPr>
        <sz val="11"/>
        <color rgb="FFFF0000"/>
        <rFont val="Tahoma"/>
        <family val="2"/>
      </rPr>
      <t>set Sabichi</t>
    </r>
  </si>
  <si>
    <r>
      <t xml:space="preserve">J cloths </t>
    </r>
    <r>
      <rPr>
        <sz val="11"/>
        <color rgb="FFFF0000"/>
        <rFont val="Tahoma"/>
        <family val="2"/>
      </rPr>
      <t>Dish clothes</t>
    </r>
  </si>
  <si>
    <r>
      <t>Mobile telephone (bills)</t>
    </r>
    <r>
      <rPr>
        <sz val="11"/>
        <color rgb="FFFF0000"/>
        <rFont val="Tahoma"/>
        <family val="2"/>
      </rPr>
      <t xml:space="preserve"> for parent</t>
    </r>
  </si>
  <si>
    <r>
      <t>Bath sheets</t>
    </r>
    <r>
      <rPr>
        <sz val="11"/>
        <color rgb="FFFF0000"/>
        <rFont val="Tahoma"/>
        <family val="2"/>
      </rPr>
      <t xml:space="preserve"> (mother)</t>
    </r>
  </si>
  <si>
    <r>
      <t>Bath sheets</t>
    </r>
    <r>
      <rPr>
        <sz val="11"/>
        <color rgb="FFFF0000"/>
        <rFont val="Tahoma"/>
        <family val="2"/>
      </rPr>
      <t xml:space="preserve"> mother</t>
    </r>
  </si>
  <si>
    <r>
      <t>Carpet</t>
    </r>
    <r>
      <rPr>
        <sz val="11"/>
        <color rgb="FFFF0000"/>
        <rFont val="Tahoma"/>
        <family val="2"/>
      </rPr>
      <t xml:space="preserve"> total</t>
    </r>
  </si>
  <si>
    <r>
      <t xml:space="preserve">Laminate </t>
    </r>
    <r>
      <rPr>
        <sz val="11"/>
        <color rgb="FFFF0000"/>
        <rFont val="Tahoma"/>
        <family val="2"/>
      </rPr>
      <t>total</t>
    </r>
  </si>
  <si>
    <r>
      <t xml:space="preserve">Razor </t>
    </r>
    <r>
      <rPr>
        <sz val="11"/>
        <color rgb="FFFF0000"/>
        <rFont val="Tahoma"/>
        <family val="2"/>
      </rPr>
      <t>father</t>
    </r>
  </si>
  <si>
    <r>
      <t>Shower gel</t>
    </r>
    <r>
      <rPr>
        <sz val="11"/>
        <color rgb="FFFF0000"/>
        <rFont val="Tahoma"/>
        <family val="2"/>
      </rPr>
      <t xml:space="preserve"> father</t>
    </r>
  </si>
  <si>
    <r>
      <t xml:space="preserve">Shampoo </t>
    </r>
    <r>
      <rPr>
        <sz val="11"/>
        <color rgb="FFFF0000"/>
        <rFont val="Tahoma"/>
        <family val="2"/>
      </rPr>
      <t>father</t>
    </r>
  </si>
  <si>
    <r>
      <t>Conditioner</t>
    </r>
    <r>
      <rPr>
        <sz val="11"/>
        <color rgb="FFFF0000"/>
        <rFont val="Tahoma"/>
        <family val="2"/>
      </rPr>
      <t xml:space="preserve"> father</t>
    </r>
  </si>
  <si>
    <r>
      <t>Deodorant</t>
    </r>
    <r>
      <rPr>
        <sz val="11"/>
        <color rgb="FFFF0000"/>
        <rFont val="Tahoma"/>
        <family val="2"/>
      </rPr>
      <t xml:space="preserve"> father</t>
    </r>
  </si>
  <si>
    <r>
      <t xml:space="preserve">Umbrella </t>
    </r>
    <r>
      <rPr>
        <sz val="11"/>
        <color rgb="FFFF0000"/>
        <rFont val="Tahoma"/>
        <family val="2"/>
      </rPr>
      <t>man</t>
    </r>
  </si>
  <si>
    <t>PrescriptionS</t>
  </si>
  <si>
    <r>
      <t xml:space="preserve">Shampoo </t>
    </r>
    <r>
      <rPr>
        <sz val="11"/>
        <color rgb="FFFF0000"/>
        <rFont val="Tahoma"/>
        <family val="2"/>
      </rPr>
      <t>mother</t>
    </r>
  </si>
  <si>
    <r>
      <t xml:space="preserve">Conditioner </t>
    </r>
    <r>
      <rPr>
        <sz val="11"/>
        <color rgb="FFFF0000"/>
        <rFont val="Tahoma"/>
        <family val="2"/>
      </rPr>
      <t>mother</t>
    </r>
  </si>
  <si>
    <r>
      <t xml:space="preserve">Deodorant </t>
    </r>
    <r>
      <rPr>
        <sz val="11"/>
        <color rgb="FFFF0000"/>
        <rFont val="Tahoma"/>
        <family val="2"/>
      </rPr>
      <t>mother</t>
    </r>
  </si>
  <si>
    <r>
      <t xml:space="preserve">Taxi fares </t>
    </r>
    <r>
      <rPr>
        <sz val="11"/>
        <color rgb="FFFF0000"/>
        <rFont val="Tahoma"/>
        <family val="2"/>
      </rPr>
      <t>for one person</t>
    </r>
  </si>
  <si>
    <r>
      <t xml:space="preserve">Printing </t>
    </r>
    <r>
      <rPr>
        <sz val="11"/>
        <color rgb="FFFF0000"/>
        <rFont val="Tahoma"/>
        <family val="2"/>
      </rPr>
      <t>150g per copy</t>
    </r>
  </si>
  <si>
    <r>
      <t xml:space="preserve">Multi- surface cleaner </t>
    </r>
    <r>
      <rPr>
        <sz val="11"/>
        <color rgb="FFFF0000"/>
        <rFont val="Tahoma"/>
        <family val="2"/>
      </rPr>
      <t>Surface cleaner</t>
    </r>
  </si>
  <si>
    <r>
      <t>Trainers</t>
    </r>
    <r>
      <rPr>
        <sz val="11"/>
        <color rgb="FFFF0000"/>
        <rFont val="Tahoma"/>
        <family val="2"/>
      </rPr>
      <t xml:space="preserve"> female</t>
    </r>
  </si>
  <si>
    <r>
      <t xml:space="preserve">Trainers </t>
    </r>
    <r>
      <rPr>
        <sz val="11"/>
        <color rgb="FFFF0000"/>
        <rFont val="Tahoma"/>
        <family val="2"/>
      </rPr>
      <t>males</t>
    </r>
  </si>
  <si>
    <t>Ties male</t>
  </si>
  <si>
    <t>Belt male</t>
  </si>
  <si>
    <t>Pyjamas male</t>
  </si>
  <si>
    <t>Dressing gown male</t>
  </si>
  <si>
    <t>Pants male</t>
  </si>
  <si>
    <t>Coat, waterproof male</t>
  </si>
  <si>
    <t>Coat, winter male</t>
  </si>
  <si>
    <t>Suit male</t>
  </si>
  <si>
    <t>T shirts, short sleeved male</t>
  </si>
  <si>
    <t>Socks male</t>
  </si>
  <si>
    <r>
      <t xml:space="preserve">Photo printing </t>
    </r>
    <r>
      <rPr>
        <sz val="11"/>
        <color rgb="FFFF0000"/>
        <rFont val="Tahoma"/>
        <family val="2"/>
      </rPr>
      <t>price per gloss print 6/4 boots</t>
    </r>
  </si>
  <si>
    <t>Sour cream</t>
  </si>
  <si>
    <t>Spring onions</t>
  </si>
  <si>
    <t>Yorkshire Pudding</t>
  </si>
  <si>
    <t>Fajitas</t>
  </si>
  <si>
    <t>Bread roll</t>
  </si>
  <si>
    <t>Soft drinks, concentrated (squash)</t>
  </si>
  <si>
    <r>
      <t xml:space="preserve">Steak pie </t>
    </r>
    <r>
      <rPr>
        <sz val="11"/>
        <color rgb="FFFF0000"/>
        <rFont val="Tahoma"/>
        <family val="2"/>
      </rPr>
      <t>Sheperds pie</t>
    </r>
  </si>
  <si>
    <r>
      <t>Pepper</t>
    </r>
    <r>
      <rPr>
        <sz val="11"/>
        <color rgb="FFFF0000"/>
        <rFont val="Tahoma"/>
        <family val="2"/>
      </rPr>
      <t xml:space="preserve"> </t>
    </r>
  </si>
  <si>
    <t>Chicken slice</t>
  </si>
  <si>
    <t>Chips/ frozen</t>
  </si>
  <si>
    <t>Cornish Pasty</t>
  </si>
  <si>
    <t>Pkt Cheese sauce mix</t>
  </si>
  <si>
    <t>Quorn</t>
  </si>
  <si>
    <t>Soft drinks, concentrated</t>
  </si>
  <si>
    <t>Tesco stirfry packet</t>
  </si>
  <si>
    <t>Yoghurt full fat plain</t>
  </si>
  <si>
    <t>Yorkshire pudding (one frozen)</t>
  </si>
  <si>
    <r>
      <t xml:space="preserve">French Dressing </t>
    </r>
    <r>
      <rPr>
        <sz val="11"/>
        <color rgb="FFFF0000"/>
        <rFont val="Tahoma"/>
        <family val="2"/>
      </rPr>
      <t>Salad dressing</t>
    </r>
  </si>
  <si>
    <t>Black pudding</t>
  </si>
  <si>
    <t>Tinned red kidney beans in chiili sauce</t>
  </si>
  <si>
    <t>Tomato soup</t>
  </si>
  <si>
    <t>Fresh fruit jiuce orange</t>
  </si>
  <si>
    <t>Crumpets</t>
  </si>
  <si>
    <t>Sausages rolls</t>
  </si>
  <si>
    <t>Bagel cinnamon and raisin</t>
  </si>
  <si>
    <t>Kit-Kat</t>
  </si>
  <si>
    <t>Lemonade</t>
  </si>
  <si>
    <t>Tesco mini Bean salad</t>
  </si>
  <si>
    <t>Tesco healthy living fish pie</t>
  </si>
  <si>
    <t>Food delivery costs</t>
  </si>
  <si>
    <r>
      <t xml:space="preserve">Braising steak </t>
    </r>
    <r>
      <rPr>
        <sz val="11"/>
        <color rgb="FFFF0000"/>
        <rFont val="Tahoma"/>
        <family val="2"/>
      </rPr>
      <t>steak rump</t>
    </r>
  </si>
  <si>
    <t>99</t>
  </si>
  <si>
    <t>100</t>
  </si>
  <si>
    <t>101</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</si>
  <si>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</si>
  <si>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</si>
  <si>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</si>
  <si>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</si>
  <si>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</si>
  <si>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</si>
  <si>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</si>
  <si>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</si>
  <si>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</si>
  <si>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</si>
  <si>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</si>
  <si>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</si>
  <si>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</si>
  <si>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</si>
  <si>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</si>
  <si>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</si>
  <si>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</si>
  <si>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</si>
  <si>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</si>
  <si>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</si>
  <si>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</si>
  <si>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</si>
  <si>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</si>
  <si>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</si>
  <si>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</si>
  <si>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</si>
  <si>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</si>
  <si>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</si>
  <si>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</si>
  <si>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</si>
  <si>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</si>
  <si>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</si>
  <si>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</si>
  <si>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</si>
  <si>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</si>
  <si>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</si>
  <si>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</si>
  <si>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</si>
  <si>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</si>
  <si>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</si>
  <si>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</si>
  <si>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</si>
  <si>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146</t>
  </si>
  <si>
    <t>147</t>
  </si>
  <si>
    <t>148</t>
  </si>
  <si>
    <t>149</t>
  </si>
  <si>
    <t>150</t>
  </si>
  <si>
    <t>151</t>
  </si>
  <si>
    <t>152</t>
  </si>
  <si>
    <t>153</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</si>
  <si>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</si>
  <si>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</si>
  <si>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</si>
  <si>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</si>
  <si>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</si>
  <si>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</si>
  <si>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</si>
  <si>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</si>
  <si>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</si>
  <si>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</si>
  <si>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</si>
  <si>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</si>
  <si>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</si>
  <si>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</si>
  <si>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</si>
  <si>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</si>
  <si>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</si>
  <si>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</si>
  <si>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</si>
  <si>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</si>
  <si>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</si>
  <si>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</si>
  <si>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</si>
  <si>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</si>
  <si>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</si>
  <si>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</si>
  <si>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</si>
  <si>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</si>
  <si>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</si>
  <si>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</si>
  <si>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</si>
  <si>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</si>
  <si>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</si>
  <si>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</si>
  <si>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</si>
  <si>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</si>
  <si>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</si>
  <si>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</si>
  <si>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</si>
  <si>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</si>
  <si>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</si>
  <si>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</si>
  <si>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</si>
  <si>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</si>
  <si>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</si>
  <si>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</si>
  <si>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</si>
  <si>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</si>
  <si>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</si>
  <si>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</si>
  <si>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</si>
  <si>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</si>
  <si>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</si>
  <si>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</si>
  <si>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</si>
  <si>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</si>
  <si>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</si>
  <si>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</si>
  <si>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</si>
  <si>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</si>
  <si>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</si>
  <si>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</si>
  <si>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</si>
  <si>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</si>
  <si>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</si>
  <si>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</si>
  <si>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</si>
  <si>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</si>
  <si>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</si>
  <si>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</si>
  <si>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</si>
  <si>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</si>
  <si>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</si>
  <si>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</si>
  <si>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</si>
  <si>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</si>
  <si>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</si>
  <si>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</si>
  <si>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</si>
  <si>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</si>
  <si>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</si>
  <si>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</si>
  <si>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</si>
  <si>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</si>
  <si>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</si>
  <si>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</si>
  <si>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</si>
  <si>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</si>
  <si>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</si>
  <si>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</si>
  <si>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</si>
  <si>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</si>
  <si>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</si>
  <si>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</si>
  <si>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</si>
  <si>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</si>
  <si>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</si>
  <si>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</si>
  <si>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</si>
  <si>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</si>
  <si>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</si>
  <si>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</si>
  <si>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</si>
  <si>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</si>
  <si>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</si>
  <si>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</si>
  <si>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</si>
  <si>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</si>
  <si>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</si>
  <si>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</si>
  <si>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</si>
  <si>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</si>
  <si>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</si>
  <si>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</si>
  <si>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</si>
  <si>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</si>
  <si>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</si>
  <si>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</si>
  <si>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</si>
  <si>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</si>
  <si>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</si>
  <si>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</si>
  <si>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</si>
  <si>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</si>
  <si>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</si>
  <si>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</si>
  <si>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</si>
  <si>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</si>
  <si>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</si>
  <si>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</si>
  <si>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</si>
  <si>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</si>
  <si>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</si>
  <si>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</si>
  <si>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</si>
  <si>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</si>
  <si>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</si>
  <si>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</si>
  <si>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</si>
  <si>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</si>
  <si>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</si>
  <si>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</si>
  <si>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</si>
  <si>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</si>
  <si>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</si>
  <si>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</si>
  <si>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</si>
  <si>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</si>
  <si>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</si>
  <si>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</si>
  <si>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</si>
  <si>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</si>
  <si>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</si>
  <si>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</si>
  <si>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</si>
  <si>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</si>
  <si>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</si>
  <si>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</si>
  <si>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</si>
  <si>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</si>
  <si>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</si>
  <si>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</si>
  <si>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</si>
  <si>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</si>
  <si>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</si>
  <si>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</si>
  <si>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</si>
  <si>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</si>
  <si>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</si>
  <si>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</si>
  <si>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</si>
  <si>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</si>
  <si>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</si>
  <si>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</si>
  <si>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</si>
  <si>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</si>
  <si>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</si>
  <si>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</si>
  <si>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</si>
  <si>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</si>
  <si>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</si>
  <si>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</si>
  <si>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</si>
  <si>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</si>
  <si>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</si>
  <si>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</si>
  <si>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</si>
  <si>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</si>
  <si>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</si>
  <si>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</si>
  <si>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</si>
  <si>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</si>
  <si>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</si>
  <si>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</si>
  <si>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</si>
  <si>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</si>
  <si>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</si>
  <si>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</si>
  <si>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</si>
  <si>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</si>
  <si>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</si>
  <si>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</si>
  <si>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</si>
  <si>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</si>
  <si>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</si>
  <si>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</si>
  <si>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</si>
  <si>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</si>
  <si>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</si>
  <si>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</si>
  <si>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</si>
  <si>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</si>
  <si>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</si>
  <si>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</si>
  <si>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</si>
  <si>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</si>
  <si>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</si>
  <si>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</si>
  <si>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</si>
  <si>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</si>
  <si>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</si>
  <si>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</si>
  <si>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</si>
  <si>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</si>
  <si>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</si>
  <si>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</si>
  <si>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</si>
  <si>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</si>
  <si>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</si>
  <si>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</si>
  <si>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</si>
  <si>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</si>
  <si>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</si>
  <si>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</si>
  <si>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</si>
  <si>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</si>
  <si>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</si>
  <si>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</si>
  <si>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</si>
  <si>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r>
      <t xml:space="preserve">Wine </t>
    </r>
    <r>
      <rPr>
        <sz val="11"/>
        <color rgb="FFFF0000"/>
        <rFont val="Tahoma"/>
        <family val="2"/>
      </rPr>
      <t>meal out</t>
    </r>
  </si>
  <si>
    <t>Tinned soup tomato</t>
  </si>
  <si>
    <r>
      <t xml:space="preserve">Beer </t>
    </r>
    <r>
      <rPr>
        <sz val="11"/>
        <color rgb="FFFF0000"/>
        <rFont val="Tahoma"/>
        <family val="2"/>
      </rPr>
      <t>meal out</t>
    </r>
  </si>
  <si>
    <r>
      <t>Sweet biscuits + visitors</t>
    </r>
    <r>
      <rPr>
        <sz val="11"/>
        <color rgb="FFFF0000"/>
        <rFont val="Tahoma"/>
        <family val="2"/>
      </rPr>
      <t xml:space="preserve"> bourbon cream</t>
    </r>
  </si>
  <si>
    <r>
      <t xml:space="preserve">Sweet biscuits + visitors </t>
    </r>
    <r>
      <rPr>
        <sz val="11"/>
        <color rgb="FFFF0000"/>
        <rFont val="Tahoma"/>
        <family val="2"/>
      </rPr>
      <t>custard cream</t>
    </r>
  </si>
  <si>
    <r>
      <t>Beer</t>
    </r>
    <r>
      <rPr>
        <sz val="11"/>
        <color rgb="FFFF0000"/>
        <rFont val="Tahoma"/>
        <family val="2"/>
      </rPr>
      <t xml:space="preserve"> meal out</t>
    </r>
  </si>
  <si>
    <r>
      <t>Wine</t>
    </r>
    <r>
      <rPr>
        <sz val="11"/>
        <color rgb="FFFF0000"/>
        <rFont val="Tahoma"/>
        <family val="2"/>
      </rPr>
      <t xml:space="preserve"> meal out</t>
    </r>
  </si>
  <si>
    <t>New price</t>
  </si>
  <si>
    <t>Peas, mushy</t>
  </si>
  <si>
    <t>Biscuits sweet custard cream</t>
  </si>
  <si>
    <t>Door mat doorstep outside flat</t>
  </si>
  <si>
    <t>Door mat nonslip backing</t>
  </si>
  <si>
    <t>Throw living room</t>
  </si>
  <si>
    <t>Throw brdroom</t>
  </si>
  <si>
    <t>Beer mealout</t>
  </si>
  <si>
    <t>Wine, Red mealout</t>
  </si>
  <si>
    <t>Swimming costume female</t>
  </si>
  <si>
    <t>Swimming trunks male</t>
  </si>
  <si>
    <r>
      <t xml:space="preserve">Mexican seasoning </t>
    </r>
    <r>
      <rPr>
        <sz val="11"/>
        <color rgb="FFFF0000"/>
        <rFont val="Tahoma"/>
        <family val="2"/>
      </rPr>
      <t>included in fajitas</t>
    </r>
  </si>
  <si>
    <t>Social activities Activities gym</t>
  </si>
  <si>
    <t>Social activities Activities gum</t>
  </si>
  <si>
    <t>Previous year's crop potatoes purchased</t>
  </si>
  <si>
    <t>Fuel (electricity,gas, other fuel)</t>
  </si>
  <si>
    <t>Cabbage fresh</t>
  </si>
  <si>
    <t>Pasta macaroni</t>
  </si>
  <si>
    <t>Pasta spaghetti</t>
  </si>
  <si>
    <t>Biscuits sweet rich tea</t>
  </si>
  <si>
    <t>Wine mealout</t>
  </si>
  <si>
    <t>Hat summer</t>
  </si>
  <si>
    <t>Shoes, casual slimon plimsolls</t>
  </si>
  <si>
    <t>Shoes, casual laceup plimsolls</t>
  </si>
  <si>
    <t>Hat winter</t>
  </si>
  <si>
    <t>Armchair tesco fabric chair</t>
  </si>
  <si>
    <t>Armchair fireside chair</t>
  </si>
  <si>
    <t>Carpet hall</t>
  </si>
  <si>
    <t>Carpet dining living area</t>
  </si>
  <si>
    <t>Carpet bedroom</t>
  </si>
  <si>
    <t>Bleach kitchen</t>
  </si>
  <si>
    <t>Curtains living area</t>
  </si>
  <si>
    <t>Curtain pole  living area</t>
  </si>
  <si>
    <t>Curtain hooks living area</t>
  </si>
  <si>
    <t>Bleach bathroom</t>
  </si>
  <si>
    <t>Light bulb bathroom</t>
  </si>
  <si>
    <t>Curtains dining room</t>
  </si>
  <si>
    <t>Curtain pole dining room</t>
  </si>
  <si>
    <t>Curtain hooks dining room</t>
  </si>
  <si>
    <t>Net curtains dining room</t>
  </si>
  <si>
    <t>Wire for net curtains dining room</t>
  </si>
  <si>
    <t>Lamp bedroom</t>
  </si>
  <si>
    <t>Storage containers (should be storage unit)</t>
  </si>
  <si>
    <t>Hand towels kitchen</t>
  </si>
  <si>
    <t>Tumbler bathroom</t>
  </si>
  <si>
    <t>Chair bedroom</t>
  </si>
  <si>
    <t>Blind bathroom</t>
  </si>
  <si>
    <t>Towel rail</t>
  </si>
  <si>
    <t>Table garden</t>
  </si>
  <si>
    <t>Chairs garden 2 chairs</t>
  </si>
  <si>
    <t>Sofa two seater living area</t>
  </si>
  <si>
    <t>Lampshade for central light living areaa</t>
  </si>
  <si>
    <t>Light bulb living area</t>
  </si>
  <si>
    <t>Net curtains living area</t>
  </si>
  <si>
    <t>Wire for net curtains living room</t>
  </si>
  <si>
    <t>Cushions living area</t>
  </si>
  <si>
    <t>Lampshade for central light dining area</t>
  </si>
  <si>
    <t>Light bulb dining area</t>
  </si>
  <si>
    <t>Chairs dining area 4 (2 folding 2 regular use)</t>
  </si>
  <si>
    <t>Light bulb kitchen</t>
  </si>
  <si>
    <t>Bin bathroom</t>
  </si>
  <si>
    <t>Lampshade for central light bedroom</t>
  </si>
  <si>
    <t>Light bulb bedroom</t>
  </si>
  <si>
    <t>Curtains bedroom</t>
  </si>
  <si>
    <t>Curtain pole bedroom</t>
  </si>
  <si>
    <t>Curtain hooks bedroom</t>
  </si>
  <si>
    <t>Net curtains bedroom</t>
  </si>
  <si>
    <t>Wire for net curtains bedroom</t>
  </si>
  <si>
    <t>Nail scissors</t>
  </si>
  <si>
    <t>Gifts for others xmas</t>
  </si>
  <si>
    <t>Gifts for others bday</t>
  </si>
  <si>
    <t>Activities gym</t>
  </si>
  <si>
    <t>Other high fibre breakfast cereals weetabix 12pk</t>
  </si>
  <si>
    <t>Other high fibre breakfast cereals tesco sultana bran flakes 750g</t>
  </si>
  <si>
    <t>New potatoes 750g</t>
  </si>
  <si>
    <t>Wine pub</t>
  </si>
  <si>
    <t>Lampshade for central light hall</t>
  </si>
  <si>
    <t>Window cleaner</t>
  </si>
  <si>
    <t>Hand towels bathroom</t>
  </si>
  <si>
    <t>Fresh fruit juices</t>
  </si>
  <si>
    <t>Pasta pasta sheets</t>
  </si>
  <si>
    <t>Slippers female</t>
  </si>
  <si>
    <t>Slippers male</t>
  </si>
  <si>
    <t>Trainers male</t>
  </si>
  <si>
    <t>Trainers female</t>
  </si>
  <si>
    <t>Pants female</t>
  </si>
  <si>
    <t>Socks female</t>
  </si>
  <si>
    <t>T shirts, short sleeved female</t>
  </si>
  <si>
    <t>Trousers smart female</t>
  </si>
  <si>
    <t>Trousers casual female</t>
  </si>
  <si>
    <t>Jeans female</t>
  </si>
  <si>
    <t>Coat summer female</t>
  </si>
  <si>
    <t xml:space="preserve">Belts female </t>
  </si>
  <si>
    <t>Tumbler</t>
  </si>
  <si>
    <t>Net curtains bathroom</t>
  </si>
  <si>
    <t>Razor female</t>
  </si>
  <si>
    <t>Razor male</t>
  </si>
  <si>
    <t>Jumpers female</t>
  </si>
  <si>
    <t>Dining table</t>
  </si>
  <si>
    <r>
      <t>Dining table</t>
    </r>
    <r>
      <rPr>
        <sz val="11"/>
        <color rgb="FFFF0000"/>
        <rFont val="Tahoma"/>
        <family val="2"/>
      </rPr>
      <t xml:space="preserve"> </t>
    </r>
  </si>
  <si>
    <t>Baking tins</t>
  </si>
  <si>
    <r>
      <t>Baking tins</t>
    </r>
    <r>
      <rPr>
        <sz val="11"/>
        <color rgb="FFFF0000"/>
        <rFont val="Tahoma"/>
        <family val="2"/>
      </rPr>
      <t xml:space="preserve"> Cake tin</t>
    </r>
  </si>
  <si>
    <r>
      <t>Rugby shirt, PE</t>
    </r>
    <r>
      <rPr>
        <sz val="11"/>
        <color rgb="FFFF0000"/>
        <rFont val="Tahoma"/>
        <family val="2"/>
      </rPr>
      <t xml:space="preserve"> school hoodie</t>
    </r>
  </si>
  <si>
    <t>Female pensioner</t>
  </si>
  <si>
    <r>
      <t xml:space="preserve">Braising steak </t>
    </r>
    <r>
      <rPr>
        <sz val="11"/>
        <color theme="1"/>
        <rFont val="Tahoma"/>
        <family val="2"/>
      </rPr>
      <t>Steak rump</t>
    </r>
  </si>
  <si>
    <r>
      <t>Marmalade</t>
    </r>
    <r>
      <rPr>
        <sz val="11"/>
        <color theme="1"/>
        <rFont val="Tahoma"/>
        <family val="2"/>
      </rPr>
      <t xml:space="preserve"> Marmite</t>
    </r>
  </si>
  <si>
    <r>
      <t>packet colemans cheese sauce</t>
    </r>
    <r>
      <rPr>
        <sz val="11"/>
        <color theme="1"/>
        <rFont val="Tahoma"/>
        <family val="2"/>
      </rPr>
      <t xml:space="preserve"> Packet of dried cheese sauce mix</t>
    </r>
  </si>
  <si>
    <r>
      <t xml:space="preserve">Coat hooks </t>
    </r>
    <r>
      <rPr>
        <sz val="11"/>
        <color theme="1"/>
        <rFont val="Tahoma"/>
        <family val="2"/>
      </rPr>
      <t>Hooks</t>
    </r>
  </si>
  <si>
    <r>
      <t>Side tables</t>
    </r>
    <r>
      <rPr>
        <sz val="11"/>
        <color theme="1"/>
        <rFont val="Tahoma"/>
        <family val="2"/>
      </rPr>
      <t xml:space="preserve"> Bedside table</t>
    </r>
  </si>
  <si>
    <r>
      <t xml:space="preserve">Chairs (folding) </t>
    </r>
    <r>
      <rPr>
        <sz val="11"/>
        <color theme="1"/>
        <rFont val="Tahoma"/>
        <family val="2"/>
      </rPr>
      <t>Dining chairs</t>
    </r>
  </si>
  <si>
    <r>
      <t xml:space="preserve">Egg cups </t>
    </r>
    <r>
      <rPr>
        <sz val="11"/>
        <color theme="1"/>
        <rFont val="Tahoma"/>
        <family val="2"/>
      </rPr>
      <t>Cups plastic</t>
    </r>
  </si>
  <si>
    <r>
      <t xml:space="preserve">Milk jug </t>
    </r>
    <r>
      <rPr>
        <sz val="11"/>
        <color theme="1"/>
        <rFont val="Tahoma"/>
        <family val="2"/>
      </rPr>
      <t>Measuring jug</t>
    </r>
  </si>
  <si>
    <r>
      <t>Batteries</t>
    </r>
    <r>
      <rPr>
        <sz val="11"/>
        <color theme="1"/>
        <rFont val="Tahoma"/>
        <family val="2"/>
      </rPr>
      <t xml:space="preserve"> (for clock)</t>
    </r>
  </si>
  <si>
    <r>
      <t xml:space="preserve">Storage canisters </t>
    </r>
    <r>
      <rPr>
        <sz val="11"/>
        <color theme="1"/>
        <rFont val="Tahoma"/>
        <family val="2"/>
      </rPr>
      <t>storage containers</t>
    </r>
  </si>
  <si>
    <r>
      <t>Over radiator airer</t>
    </r>
    <r>
      <rPr>
        <sz val="11"/>
        <color theme="1"/>
        <rFont val="Tahoma"/>
        <family val="2"/>
      </rPr>
      <t xml:space="preserve"> Airer</t>
    </r>
  </si>
  <si>
    <r>
      <t xml:space="preserve">Floor cleaner </t>
    </r>
    <r>
      <rPr>
        <sz val="11"/>
        <color theme="1"/>
        <rFont val="Tahoma"/>
        <family val="2"/>
      </rPr>
      <t>Surface cleaner</t>
    </r>
  </si>
  <si>
    <r>
      <t>Toilet cleaner</t>
    </r>
    <r>
      <rPr>
        <sz val="11"/>
        <color theme="1"/>
        <rFont val="Tahoma"/>
        <family val="2"/>
      </rPr>
      <t xml:space="preserve"> Bathroom cleaner</t>
    </r>
  </si>
  <si>
    <r>
      <t xml:space="preserve">Underbed storage boxes </t>
    </r>
    <r>
      <rPr>
        <sz val="11"/>
        <color theme="1"/>
        <rFont val="Tahoma"/>
        <family val="2"/>
      </rPr>
      <t>Plastic storage tubs</t>
    </r>
  </si>
  <si>
    <r>
      <t xml:space="preserve">Sugar bowl </t>
    </r>
    <r>
      <rPr>
        <sz val="11"/>
        <color theme="1"/>
        <rFont val="Tahoma"/>
        <family val="2"/>
      </rPr>
      <t>porcelain</t>
    </r>
  </si>
  <si>
    <r>
      <t>Roasting tin</t>
    </r>
    <r>
      <rPr>
        <sz val="11"/>
        <color theme="1"/>
        <rFont val="Tahoma"/>
        <family val="2"/>
      </rPr>
      <t xml:space="preserve"> Roasting pan</t>
    </r>
  </si>
  <si>
    <r>
      <t>Baking sheet</t>
    </r>
    <r>
      <rPr>
        <sz val="11"/>
        <color theme="1"/>
        <rFont val="Tahoma"/>
        <family val="2"/>
      </rPr>
      <t xml:space="preserve"> tray</t>
    </r>
  </si>
  <si>
    <r>
      <t xml:space="preserve">Bin liners </t>
    </r>
    <r>
      <rPr>
        <sz val="11"/>
        <color theme="1"/>
        <rFont val="Tahoma"/>
        <family val="2"/>
      </rPr>
      <t>Bin bags</t>
    </r>
  </si>
  <si>
    <r>
      <t xml:space="preserve">Polish </t>
    </r>
    <r>
      <rPr>
        <sz val="11"/>
        <color theme="1"/>
        <rFont val="Tahoma"/>
        <family val="2"/>
      </rPr>
      <t>Furniture Polish</t>
    </r>
  </si>
  <si>
    <r>
      <t xml:space="preserve">Multi- surface cleaner </t>
    </r>
    <r>
      <rPr>
        <sz val="11"/>
        <color theme="1"/>
        <rFont val="Tahoma"/>
        <family val="2"/>
      </rPr>
      <t>Surface cleaner</t>
    </r>
  </si>
  <si>
    <r>
      <t>Bath sheets</t>
    </r>
    <r>
      <rPr>
        <sz val="11"/>
        <color theme="1"/>
        <rFont val="Tahoma"/>
        <family val="2"/>
      </rPr>
      <t xml:space="preserve"> (mother)</t>
    </r>
  </si>
  <si>
    <r>
      <t xml:space="preserve">Soap </t>
    </r>
    <r>
      <rPr>
        <sz val="11"/>
        <color theme="1"/>
        <rFont val="Tahoma"/>
        <family val="2"/>
      </rPr>
      <t>Liquid soap</t>
    </r>
  </si>
  <si>
    <r>
      <t>Shower gel</t>
    </r>
    <r>
      <rPr>
        <sz val="11"/>
        <color theme="1"/>
        <rFont val="Tahoma"/>
        <family val="2"/>
      </rPr>
      <t xml:space="preserve"> father</t>
    </r>
  </si>
  <si>
    <r>
      <t>Toothpaste</t>
    </r>
    <r>
      <rPr>
        <sz val="11"/>
        <color theme="1"/>
        <rFont val="Tahoma"/>
        <family val="2"/>
      </rPr>
      <t xml:space="preserve"> father</t>
    </r>
  </si>
  <si>
    <r>
      <t>Toothbrush</t>
    </r>
    <r>
      <rPr>
        <sz val="11"/>
        <color theme="1"/>
        <rFont val="Tahoma"/>
        <family val="2"/>
      </rPr>
      <t xml:space="preserve"> father</t>
    </r>
  </si>
  <si>
    <r>
      <t xml:space="preserve">Comb </t>
    </r>
    <r>
      <rPr>
        <sz val="11"/>
        <color theme="1"/>
        <rFont val="Tahoma"/>
        <family val="2"/>
      </rPr>
      <t>Nit cream</t>
    </r>
  </si>
  <si>
    <r>
      <t xml:space="preserve">Dentures </t>
    </r>
    <r>
      <rPr>
        <sz val="11"/>
        <color theme="1"/>
        <rFont val="Tahoma"/>
        <family val="2"/>
      </rPr>
      <t>Dentist checkup</t>
    </r>
  </si>
  <si>
    <r>
      <t xml:space="preserve">Rail fares coach travel for visiting friends </t>
    </r>
    <r>
      <rPr>
        <sz val="11"/>
        <color theme="1"/>
        <rFont val="Tahoma"/>
        <family val="2"/>
      </rPr>
      <t>Go Silver card which is valid on Isle of Man Railways and bus vannin services Free travel on bus services on public holidays, bank holidays and weekends</t>
    </r>
  </si>
  <si>
    <r>
      <t>Rail card senior coach card</t>
    </r>
    <r>
      <rPr>
        <sz val="11"/>
        <color theme="1"/>
        <rFont val="Tahoma"/>
        <family val="2"/>
      </rPr>
      <t xml:space="preserve"> annual unlimited travel on scheduled services of the Steam Railway, Manx Electric Railway and Snaefell Mountain Railway</t>
    </r>
  </si>
  <si>
    <r>
      <t xml:space="preserve">Taxi fares </t>
    </r>
    <r>
      <rPr>
        <sz val="11"/>
        <color theme="1"/>
        <rFont val="Tahoma"/>
        <family val="2"/>
      </rPr>
      <t>per week</t>
    </r>
  </si>
  <si>
    <r>
      <t>Photographs</t>
    </r>
    <r>
      <rPr>
        <sz val="11"/>
        <color theme="1"/>
        <rFont val="Tahoma"/>
        <family val="2"/>
      </rPr>
      <t xml:space="preserve"> photo printing</t>
    </r>
  </si>
  <si>
    <r>
      <t xml:space="preserve">Mince </t>
    </r>
    <r>
      <rPr>
        <sz val="11"/>
        <color theme="1"/>
        <rFont val="Tahoma"/>
        <family val="2"/>
      </rPr>
      <t>Beef mince</t>
    </r>
  </si>
  <si>
    <r>
      <t xml:space="preserve">Braising steak </t>
    </r>
    <r>
      <rPr>
        <sz val="11"/>
        <color theme="1"/>
        <rFont val="Tahoma"/>
        <family val="2"/>
      </rPr>
      <t>Steak (rump)</t>
    </r>
  </si>
  <si>
    <r>
      <t xml:space="preserve">Tesco Chicken curry </t>
    </r>
    <r>
      <rPr>
        <sz val="11"/>
        <color theme="1"/>
        <rFont val="Tahoma"/>
        <family val="2"/>
      </rPr>
      <t>Curry sauce</t>
    </r>
  </si>
  <si>
    <r>
      <t>French dressing</t>
    </r>
    <r>
      <rPr>
        <sz val="11"/>
        <color theme="1"/>
        <rFont val="Tahoma"/>
        <family val="2"/>
      </rPr>
      <t xml:space="preserve"> Salad dressing</t>
    </r>
  </si>
  <si>
    <r>
      <t>Yoghurt</t>
    </r>
    <r>
      <rPr>
        <sz val="11"/>
        <color theme="1"/>
        <rFont val="Tahoma"/>
        <family val="2"/>
      </rPr>
      <t xml:space="preserve"> Yoghurt low fat fruit</t>
    </r>
  </si>
  <si>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</si>
  <si>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</si>
  <si>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</si>
  <si>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</si>
  <si>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</si>
  <si>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</si>
  <si>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</si>
  <si>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</si>
  <si>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</si>
  <si>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</si>
  <si>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</si>
  <si>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</si>
  <si>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</si>
  <si>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</si>
  <si>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</si>
  <si>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</si>
  <si>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</si>
  <si>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</si>
  <si>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</si>
  <si>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</si>
  <si>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</si>
  <si>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</si>
  <si>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</si>
  <si>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</si>
  <si>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</si>
  <si>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</si>
  <si>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</si>
  <si>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</si>
  <si>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</si>
  <si>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</si>
  <si>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102</t>
  </si>
  <si>
    <t>145</t>
  </si>
  <si>
    <t>154</t>
  </si>
  <si>
    <r>
      <t>Dressing gown, summer</t>
    </r>
    <r>
      <rPr>
        <sz val="11"/>
        <color theme="1"/>
        <rFont val="Tahoma"/>
        <family val="2"/>
      </rPr>
      <t xml:space="preserve"> SUPERSOFT SPOTTED LONG SLEEVE DRESSING GOWN</t>
    </r>
  </si>
  <si>
    <t>Plane fares weekend citybreak to Liverpool</t>
  </si>
  <si>
    <r>
      <t xml:space="preserve">Batteries for bike lights </t>
    </r>
    <r>
      <rPr>
        <sz val="11"/>
        <color rgb="FFFF0000"/>
        <rFont val="Tahoma"/>
        <family val="2"/>
      </rPr>
      <t>smoke alarm</t>
    </r>
  </si>
  <si>
    <r>
      <t xml:space="preserve">Toilet roll </t>
    </r>
    <r>
      <rPr>
        <sz val="11"/>
        <color rgb="FFFF0000"/>
        <rFont val="Tahoma"/>
        <family val="2"/>
      </rPr>
      <t>father</t>
    </r>
  </si>
  <si>
    <r>
      <t>Batteries for bike lights</t>
    </r>
    <r>
      <rPr>
        <sz val="11"/>
        <color rgb="FFFF0000"/>
        <rFont val="Tahoma"/>
        <family val="2"/>
      </rPr>
      <t xml:space="preserve"> smoke alarm</t>
    </r>
  </si>
  <si>
    <t xml:space="preserve">Batteries for bike lights </t>
  </si>
  <si>
    <t>not included in the Uk single male</t>
  </si>
  <si>
    <t>weekly cost as uk</t>
  </si>
  <si>
    <t>included with bucket price</t>
  </si>
  <si>
    <t>this should be second hand bike</t>
  </si>
  <si>
    <t>already above</t>
  </si>
  <si>
    <t>ground pepper</t>
  </si>
  <si>
    <t>no longer in 2018 basket</t>
  </si>
  <si>
    <t xml:space="preserve">only 1 dressing gown in 2018 </t>
  </si>
  <si>
    <t>Dressing gown, winter</t>
  </si>
  <si>
    <t>only 1 tight in 2018</t>
  </si>
  <si>
    <t>included in bucket price set</t>
  </si>
  <si>
    <t>this should be second hand</t>
  </si>
  <si>
    <t>not in 2018</t>
  </si>
  <si>
    <t>not in 2019</t>
  </si>
  <si>
    <t>not in 2020</t>
  </si>
  <si>
    <t>included above</t>
  </si>
  <si>
    <t>inculded in set</t>
  </si>
  <si>
    <t>included in below</t>
  </si>
  <si>
    <t>included in above</t>
  </si>
  <si>
    <t>avg 8 per punnet</t>
  </si>
  <si>
    <t>belt</t>
  </si>
  <si>
    <t>included in  265</t>
  </si>
  <si>
    <t>Suncream</t>
  </si>
  <si>
    <t>Yoghurt Full Fat plain</t>
  </si>
  <si>
    <t>fish pie mix</t>
  </si>
  <si>
    <t>Fish Pie</t>
  </si>
  <si>
    <t>counter fresh haddock</t>
  </si>
  <si>
    <t>marmalade</t>
  </si>
  <si>
    <t>Lager/beer</t>
  </si>
  <si>
    <t>wine</t>
  </si>
  <si>
    <t>Tracksuit male</t>
  </si>
  <si>
    <t>Smart trousers male</t>
  </si>
  <si>
    <t>Casual trousers male</t>
  </si>
  <si>
    <t>Summer coat male</t>
  </si>
  <si>
    <t>Short sleeve blouse Female</t>
  </si>
  <si>
    <t>Long sleeve blouse female</t>
  </si>
  <si>
    <t>Skirt Smart</t>
  </si>
  <si>
    <t>Skirt casual</t>
  </si>
  <si>
    <t>Jacket Smart female</t>
  </si>
  <si>
    <t>Jumper thin Women</t>
  </si>
  <si>
    <t>Jumper Thick Women</t>
  </si>
  <si>
    <t>Hat (Summer) female</t>
  </si>
  <si>
    <t>Hat (winter) Female</t>
  </si>
  <si>
    <t>Hat (Summer) male</t>
  </si>
  <si>
    <t>Hat (winter) Male</t>
  </si>
  <si>
    <t>Gloves winter Female</t>
  </si>
  <si>
    <t>Gloves Summer Female</t>
  </si>
  <si>
    <t>Scarf Winter Female</t>
  </si>
  <si>
    <t>scarf Summer Female</t>
  </si>
  <si>
    <t>Scarf Winter male</t>
  </si>
  <si>
    <t>Dressing gown female</t>
  </si>
  <si>
    <t>fleece</t>
  </si>
  <si>
    <t>Shoes, smart men</t>
  </si>
  <si>
    <t>Shoes, casual men</t>
  </si>
  <si>
    <t>Women's Coat - Winter</t>
  </si>
  <si>
    <t>Women's Coat - Waterproof</t>
  </si>
  <si>
    <t>Pyjamas female</t>
  </si>
  <si>
    <t>T shirts, long sleeved male</t>
  </si>
  <si>
    <t>Shorts male</t>
  </si>
  <si>
    <t>Canvas Shoe - female</t>
  </si>
  <si>
    <t>Boots, long female</t>
  </si>
  <si>
    <t>Boots, short female</t>
  </si>
  <si>
    <t>Sandals, flat female</t>
  </si>
  <si>
    <t>Wellies - female</t>
  </si>
  <si>
    <t>walking boots women</t>
  </si>
  <si>
    <t>Storage canisters storage containers</t>
  </si>
  <si>
    <t>Underbed storage boxes Plastic storage tubs</t>
  </si>
  <si>
    <t>Baking sheet tray</t>
  </si>
  <si>
    <t>Comb Nit comb</t>
  </si>
  <si>
    <t>Brush (hair)</t>
  </si>
  <si>
    <t>Sugar bowl / fruit bowl</t>
  </si>
  <si>
    <t>included in internet package</t>
  </si>
  <si>
    <t>Same as UK</t>
  </si>
  <si>
    <t>Dressing gown, summer SUPERSOFT SPOTTED LONG SLEEVE DRESSING GOWN</t>
  </si>
  <si>
    <t>Coat hooks Hooks</t>
  </si>
  <si>
    <t>Side tables Bedside table</t>
  </si>
  <si>
    <t>Chairs (folding) Dining chairs</t>
  </si>
  <si>
    <t>Egg cups Cups plastic</t>
  </si>
  <si>
    <t>Milk jug Measuring jug</t>
  </si>
  <si>
    <t>Over radiator airer Airer</t>
  </si>
  <si>
    <t>Floor cleaner Surface cleaner</t>
  </si>
  <si>
    <t>Toilet cleaner Bathroom cleaner</t>
  </si>
  <si>
    <t>Roasting tin Roasting pan</t>
  </si>
  <si>
    <t>Bin liners Bin bags</t>
  </si>
  <si>
    <t>Polish Furniture Polish</t>
  </si>
  <si>
    <t>Multi- surface cleaner Surface cleaner</t>
  </si>
  <si>
    <t>Hanging rail rail for curtain</t>
  </si>
  <si>
    <t>Soap Liquid soap</t>
  </si>
  <si>
    <t>Chiropody Podiatry</t>
  </si>
  <si>
    <t>Rail fares coach travel for visiting friends Go Silver card which is valid on Isle of Man Railways and bus vannin services Free travel on bus services on public holidays, bank holidays and weekends</t>
  </si>
  <si>
    <t>Rail card senior coach card annual unlimited travel on scheduled services of the Steam Railway, Manx Electric Railway and Snaefell Mountain Railway</t>
  </si>
  <si>
    <t>Taxi fares per week</t>
  </si>
  <si>
    <t>Photographs photo 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</si>
</sst>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0;###0.00"/>
    <numFmt numFmtId="165" formatCode="###0;###0"/>
    <numFmt numFmtId="166" formatCode="_-* #,##0_-;\-* #,##0_-;_-* &quot;-&quot;??_-;_-@_-"/>
  </numFmts>
  <fonts count="13" x14ac:knownFonts="1">
    <font>
      <sz val="11"/>
      <color theme="1"/>
      <name val="Tahoma"/>
      <family val="2"/>
    </font>
    <font>
      <sz val="11"/>
      <color theme="1"/>
      <name val="Calibri"/>
      <family val="2"/>
      <scheme val="minor"/>
    </font>
    <font>
      <b/>
      <sz val="11"/>
      <color theme="1"/>
      <name val="Tahoma"/>
      <family val="2"/>
    </font>
    <font>
      <sz val="10"/>
      <color rgb="FF000000"/>
      <name val="Times New Roman"/>
      <family val="1"/>
    </font>
    <font>
      <sz val="11"/>
      <name val="Tahoma"/>
      <family val="2"/>
    </font>
    <font>
      <sz val="11"/>
      <color theme="1"/>
      <name val="Tahoma"/>
      <family val="2"/>
    </font>
    <font>
      <sz val="11"/>
      <color rgb="FF000000"/>
      <name val="Tahoma"/>
      <family val="2"/>
    </font>
    <font>
      <sz val="10"/>
      <color rgb="FF000000"/>
      <name val="Times New Roman"/>
      <family val="1"/>
    </font>
    <font>
      <sz val="10"/>
      <name val="Arial"/>
      <family val="2"/>
    </font>
    <font>
      <sz val="11"/>
      <color theme="1"/>
      <name val="Calibri"/>
      <family val="2"/>
    </font>
    <font>
      <b/>
      <sz val="11"/>
      <color rgb="FF000000"/>
      <name val="Tahoma"/>
      <family val="2"/>
    </font>
    <font>
      <sz val="11"/>
      <color rgb="FF006100"/>
      <name val="Calibri"/>
      <family val="2"/>
      <scheme val="minor"/>
    </font>
    <font>
      <sz val="11"/>
      <color rgb="FFFF0000"/>
      <name val="Tahoma"/>
      <family val="2"/>
    </font>
  </fonts>
  <fills count="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0" fontId="3" fillId="0" borderId="0"/>
    <xf numFmtId="43" fontId="5" fillId="0" borderId="0" applyFont="0" applyFill="0" applyBorder="0" applyAlignment="0" applyProtection="0"/>
    <xf numFmtId="0" fontId="7" fillId="0" borderId="0"/>
    <xf numFmtId="0" fontId="8" fillId="0" borderId="0"/>
    <xf numFmtId="9" fontId="5" fillId="0" borderId="0" applyFont="0" applyFill="0" applyBorder="0" applyAlignment="0" applyProtection="0"/>
    <xf numFmtId="0" fontId="11" fillId="7" borderId="0" applyNumberFormat="0" applyBorder="0" applyAlignment="0" applyProtection="0"/>
    <xf numFmtId="0" fontId="1" fillId="0" borderId="0"/>
  </cellStyleXfs>
  <cellXfs count="89">
    <xf numFmtId="0" fontId="0" fillId="0" borderId="0" xfId="0"/>
    <xf numFmtId="0" fontId="0" fillId="4" borderId="0" xfId="0" applyFill="1"/>
    <xf numFmtId="0" fontId="0" fillId="2" borderId="0" xfId="0" applyFill="1"/>
    <xf numFmtId="0" fontId="0" fillId="3" borderId="0" xfId="0" applyFill="1"/>
    <xf numFmtId="0" fontId="0" fillId="5" borderId="0" xfId="0" applyFill="1"/>
    <xf numFmtId="0" fontId="0" fillId="0" borderId="0" xfId="0" applyFont="1" applyFill="1" applyBorder="1" applyAlignment="1">
      <alignment horizontal="right" vertical="center"/>
    </xf>
    <xf numFmtId="0" fontId="4" fillId="0" borderId="0" xfId="0" applyFont="1" applyFill="1" applyBorder="1" applyAlignment="1">
      <alignment vertical="top"/>
    </xf>
    <xf numFmtId="0" fontId="0" fillId="0" borderId="0" xfId="0"/>
    <xf numFmtId="43" fontId="0" fillId="0" borderId="0" xfId="2" applyFont="1" applyFill="1"/>
    <xf numFmtId="43" fontId="2" fillId="0" borderId="0" xfId="2" applyFont="1" applyFill="1"/>
    <xf numFmtId="0" fontId="0" fillId="0" borderId="1" xfId="0" applyFill="1" applyBorder="1"/>
    <xf numFmtId="0" fontId="2" fillId="0" borderId="1" xfId="0" applyFont="1" applyFill="1" applyBorder="1"/>
    <xf numFmtId="43" fontId="0" fillId="0" borderId="1" xfId="2" applyFont="1" applyFill="1" applyBorder="1"/>
    <xf numFmtId="43" fontId="2" fillId="0" borderId="1" xfId="2" applyFont="1" applyFill="1" applyBorder="1"/>
    <xf numFmtId="0" fontId="0" fillId="0" borderId="1" xfId="0" applyFont="1" applyFill="1" applyBorder="1" applyAlignment="1">
      <alignment vertical="center"/>
    </xf>
    <xf numFmtId="0" fontId="4" fillId="0" borderId="1" xfId="1" applyFont="1" applyFill="1" applyBorder="1" applyAlignment="1">
      <alignment vertical="top"/>
    </xf>
    <xf numFmtId="165" fontId="6" fillId="0" borderId="1" xfId="3" applyNumberFormat="1" applyFont="1" applyFill="1" applyBorder="1" applyAlignment="1">
      <alignment horizontal="left" vertical="top"/>
    </xf>
    <xf numFmtId="165" fontId="6" fillId="0" borderId="1" xfId="3" applyNumberFormat="1" applyFont="1" applyFill="1" applyBorder="1" applyAlignment="1">
      <alignment vertical="top"/>
    </xf>
    <xf numFmtId="164" fontId="6" fillId="0" borderId="1" xfId="3" applyNumberFormat="1" applyFont="1" applyFill="1" applyBorder="1" applyAlignment="1">
      <alignment vertical="top"/>
    </xf>
    <xf numFmtId="0" fontId="0" fillId="0" borderId="1" xfId="0" applyFill="1" applyBorder="1" applyAlignment="1"/>
    <xf numFmtId="0" fontId="2" fillId="0" borderId="1" xfId="0" applyFont="1" applyFill="1" applyBorder="1" applyAlignment="1"/>
    <xf numFmtId="0" fontId="0" fillId="0" borderId="2" xfId="0" applyFill="1" applyBorder="1"/>
    <xf numFmtId="49" fontId="0" fillId="0" borderId="0" xfId="0" applyNumberFormat="1"/>
    <xf numFmtId="0" fontId="0" fillId="0" borderId="0" xfId="0" applyFill="1"/>
    <xf numFmtId="0" fontId="10" fillId="0" borderId="0" xfId="0" applyFont="1" applyFill="1" applyBorder="1"/>
    <xf numFmtId="0" fontId="10" fillId="0" borderId="1" xfId="0" applyFont="1" applyFill="1" applyBorder="1"/>
    <xf numFmtId="0" fontId="9" fillId="0" borderId="1" xfId="0" applyFont="1" applyFill="1" applyBorder="1"/>
    <xf numFmtId="0" fontId="4" fillId="0" borderId="1" xfId="0" applyFont="1" applyFill="1" applyBorder="1"/>
    <xf numFmtId="0" fontId="0" fillId="0" borderId="1" xfId="0" applyFont="1" applyFill="1" applyBorder="1"/>
    <xf numFmtId="0" fontId="4" fillId="0" borderId="1" xfId="0" applyFont="1" applyFill="1" applyBorder="1" applyAlignment="1"/>
    <xf numFmtId="10" fontId="0" fillId="0" borderId="1" xfId="0" applyNumberFormat="1" applyFill="1" applyBorder="1"/>
    <xf numFmtId="166" fontId="0" fillId="0" borderId="0" xfId="2" applyNumberFormat="1" applyFont="1" applyFill="1"/>
    <xf numFmtId="0" fontId="0" fillId="0" borderId="0" xfId="0" applyFont="1" applyFill="1" applyBorder="1"/>
    <xf numFmtId="0" fontId="0" fillId="0" borderId="0" xfId="6" applyFont="1" applyFill="1" applyBorder="1"/>
    <xf numFmtId="0" fontId="0" fillId="0" borderId="0" xfId="0" applyFont="1" applyFill="1"/>
    <xf numFmtId="0" fontId="2" fillId="0" borderId="1" xfId="0" applyFont="1" applyFill="1" applyBorder="1" applyAlignment="1">
      <alignment horizontal="center"/>
    </xf>
    <xf numFmtId="43" fontId="2" fillId="0" borderId="1" xfId="2" applyFont="1" applyFill="1" applyBorder="1" applyAlignment="1">
      <alignment horizontal="center"/>
    </xf>
    <xf numFmtId="0" fontId="0" fillId="0" borderId="1" xfId="6" applyFont="1" applyFill="1" applyBorder="1"/>
    <xf numFmtId="49" fontId="0" fillId="0" borderId="0" xfId="0" applyNumberFormat="1" applyFont="1" applyFill="1" applyBorder="1"/>
    <xf numFmtId="49" fontId="0" fillId="0" borderId="1" xfId="0" applyNumberFormat="1" applyFont="1" applyFill="1" applyBorder="1"/>
    <xf numFmtId="49" fontId="2" fillId="0" borderId="1" xfId="0" applyNumberFormat="1" applyFont="1" applyFill="1" applyBorder="1"/>
    <xf numFmtId="2" fontId="0" fillId="0" borderId="0" xfId="0" applyNumberFormat="1" applyFont="1" applyFill="1" applyBorder="1"/>
    <xf numFmtId="0" fontId="2" fillId="0" borderId="0" xfId="0" applyFont="1" applyFill="1" applyBorder="1"/>
    <xf numFmtId="0" fontId="0" fillId="0" borderId="1" xfId="6" applyFont="1" applyFill="1" applyBorder="1" applyAlignment="1">
      <alignment vertical="center"/>
    </xf>
    <xf numFmtId="43" fontId="0" fillId="0" borderId="1" xfId="2" applyFont="1" applyFill="1" applyBorder="1" applyAlignment="1">
      <alignment vertical="center"/>
    </xf>
    <xf numFmtId="43" fontId="9" fillId="0" borderId="0" xfId="2" applyFont="1" applyFill="1" applyBorder="1"/>
    <xf numFmtId="43" fontId="0" fillId="0" borderId="1" xfId="2" applyFont="1" applyFill="1" applyBorder="1" applyAlignment="1">
      <alignment horizontal="right" vertical="center"/>
    </xf>
    <xf numFmtId="43" fontId="0" fillId="0" borderId="0" xfId="2" applyFont="1" applyFill="1" applyBorder="1"/>
    <xf numFmtId="4" fontId="0" fillId="0" borderId="0" xfId="0" applyNumberFormat="1" applyFont="1" applyFill="1" applyBorder="1"/>
    <xf numFmtId="0" fontId="0" fillId="0" borderId="1" xfId="6" applyFont="1" applyFill="1" applyBorder="1" applyAlignment="1">
      <alignment wrapText="1"/>
    </xf>
    <xf numFmtId="44" fontId="0" fillId="0" borderId="0" xfId="2" applyNumberFormat="1" applyFont="1" applyFill="1"/>
    <xf numFmtId="44" fontId="2" fillId="0" borderId="1" xfId="2" applyNumberFormat="1" applyFont="1" applyFill="1" applyBorder="1"/>
    <xf numFmtId="44" fontId="0" fillId="0" borderId="1" xfId="2" applyNumberFormat="1" applyFont="1" applyFill="1" applyBorder="1"/>
    <xf numFmtId="44" fontId="0" fillId="0" borderId="1" xfId="2" applyNumberFormat="1" applyFont="1" applyFill="1" applyBorder="1" applyAlignment="1">
      <alignment vertical="center"/>
    </xf>
    <xf numFmtId="44" fontId="0" fillId="0" borderId="1" xfId="0" applyNumberFormat="1" applyFill="1" applyBorder="1"/>
    <xf numFmtId="44" fontId="0" fillId="0" borderId="0" xfId="0" applyNumberFormat="1" applyFill="1"/>
    <xf numFmtId="44" fontId="2" fillId="0" borderId="1" xfId="0" applyNumberFormat="1" applyFont="1" applyFill="1" applyBorder="1"/>
    <xf numFmtId="44" fontId="4" fillId="0" borderId="1" xfId="0" applyNumberFormat="1" applyFont="1" applyFill="1" applyBorder="1"/>
    <xf numFmtId="44" fontId="0" fillId="0" borderId="1" xfId="0" applyNumberFormat="1" applyFont="1" applyFill="1" applyBorder="1" applyAlignment="1">
      <alignment vertical="center"/>
    </xf>
    <xf numFmtId="44" fontId="4" fillId="0" borderId="1" xfId="1" applyNumberFormat="1" applyFont="1" applyFill="1" applyBorder="1" applyAlignment="1">
      <alignment vertical="top"/>
    </xf>
    <xf numFmtId="44" fontId="0" fillId="0" borderId="1" xfId="0" applyNumberFormat="1" applyFill="1" applyBorder="1" applyAlignment="1"/>
    <xf numFmtId="44" fontId="0" fillId="0" borderId="3" xfId="0" applyNumberFormat="1" applyFill="1" applyBorder="1"/>
    <xf numFmtId="44" fontId="0" fillId="0" borderId="1" xfId="0" applyNumberFormat="1" applyFill="1" applyBorder="1" applyAlignment="1">
      <alignment horizontal="right"/>
    </xf>
    <xf numFmtId="44" fontId="0" fillId="0" borderId="0" xfId="0" applyNumberFormat="1" applyFont="1" applyFill="1" applyBorder="1"/>
    <xf numFmtId="44" fontId="0" fillId="0" borderId="0" xfId="6" applyNumberFormat="1" applyFont="1" applyFill="1" applyBorder="1"/>
    <xf numFmtId="44" fontId="0" fillId="0" borderId="4" xfId="0" applyNumberFormat="1" applyFont="1" applyFill="1" applyBorder="1"/>
    <xf numFmtId="44" fontId="0" fillId="0" borderId="1" xfId="6" applyNumberFormat="1" applyFont="1" applyFill="1" applyBorder="1"/>
    <xf numFmtId="44" fontId="0" fillId="0" borderId="0" xfId="0" applyNumberFormat="1" applyFont="1" applyFill="1" applyBorder="1" applyAlignment="1">
      <alignment vertical="center"/>
    </xf>
    <xf numFmtId="44" fontId="0" fillId="0" borderId="1" xfId="0" applyNumberFormat="1" applyFont="1" applyFill="1" applyBorder="1"/>
    <xf numFmtId="44" fontId="0" fillId="0" borderId="0" xfId="0" applyNumberFormat="1" applyFont="1" applyFill="1"/>
    <xf numFmtId="44" fontId="0" fillId="0" borderId="0" xfId="0" applyNumberFormat="1" applyFont="1" applyFill="1" applyBorder="1" applyAlignment="1">
      <alignment horizontal="right"/>
    </xf>
    <xf numFmtId="0" fontId="2" fillId="0" borderId="0" xfId="0" applyFont="1" applyFill="1"/>
    <xf numFmtId="43" fontId="0" fillId="0" borderId="0" xfId="0" applyNumberFormat="1" applyFill="1"/>
    <xf numFmtId="43" fontId="0" fillId="0" borderId="1" xfId="0" applyNumberFormat="1" applyFill="1" applyBorder="1"/>
    <xf numFmtId="9" fontId="0" fillId="0" borderId="0" xfId="5" applyFont="1" applyFill="1"/>
    <xf numFmtId="0" fontId="0" fillId="0" borderId="0" xfId="0" applyFill="1" applyBorder="1"/>
    <xf numFmtId="0" fontId="0" fillId="0" borderId="1" xfId="0" applyFont="1" applyFill="1" applyBorder="1" applyAlignment="1">
      <alignment horizontal="right" vertical="center"/>
    </xf>
    <xf numFmtId="13" fontId="0" fillId="0" borderId="0" xfId="2" applyNumberFormat="1" applyFont="1" applyFill="1"/>
    <xf numFmtId="43" fontId="12" fillId="0" borderId="1" xfId="2" applyFont="1" applyFill="1" applyBorder="1" applyAlignment="1">
      <alignment horizontal="right" vertical="center"/>
    </xf>
    <xf numFmtId="0" fontId="0" fillId="0" borderId="0" xfId="0" applyFont="1" applyFill="1" applyBorder="1" applyAlignment="1">
      <alignment vertical="center"/>
    </xf>
    <xf numFmtId="44" fontId="4" fillId="0" borderId="1" xfId="0" applyNumberFormat="1" applyFont="1" applyFill="1" applyBorder="1" applyAlignment="1"/>
    <xf numFmtId="44" fontId="0" fillId="0" borderId="1" xfId="0" applyNumberFormat="1" applyFont="1" applyFill="1" applyBorder="1" applyAlignment="1"/>
    <xf numFmtId="0" fontId="0" fillId="0" borderId="0" xfId="0" applyFill="1" applyAlignment="1"/>
    <xf numFmtId="43" fontId="0" fillId="0" borderId="0" xfId="0" applyNumberFormat="1" applyFont="1" applyFill="1"/>
    <xf numFmtId="0" fontId="4" fillId="0" borderId="1" xfId="6" applyFont="1" applyFill="1" applyBorder="1"/>
    <xf numFmtId="2" fontId="0" fillId="0" borderId="0" xfId="0" applyNumberFormat="1" applyFont="1" applyFill="1"/>
    <xf numFmtId="43" fontId="0" fillId="0" borderId="0" xfId="2" applyFont="1" applyFill="1" applyBorder="1" applyAlignment="1">
      <alignment horizontal="right" vertical="center"/>
    </xf>
    <xf numFmtId="43" fontId="0" fillId="0" borderId="0" xfId="2" applyFont="1" applyFill="1" applyBorder="1" applyAlignment="1">
      <alignment vertical="center"/>
    </xf>
    <xf numFmtId="0" fontId="0" fillId="6" borderId="0" xfId="0" applyFill="1" applyAlignment="1">
      <alignment horizontal="center" vertical="center"/>
    </xf>
  </cellXfs>
  <cellStyles count="8">
    <cellStyle name="Comma" xfId="2" builtinId="3"/>
    <cellStyle name="Good" xfId="6" builtinId="26"/>
    <cellStyle name="Normal" xfId="0" builtinId="0"/>
    <cellStyle name="Normal 2" xfId="1"/>
    <cellStyle name="Normal 2 2" xfId="4"/>
    <cellStyle name="Normal 3" xfId="3"/>
    <cellStyle name="Normal 4" xfId="7"/>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Economic%20Affairs%20Shared%20Data\Divisional%20Data\ECONDTOP\Living%20Wage%20Calculation\Calculations%20and%20Data\2020\2020%2002%2020%20Living%20Wage%20Collection%20sheets%20-%20Living%20Wag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co"/>
      <sheetName val="B&amp;Q"/>
      <sheetName val="Boots &amp; Tesco"/>
      <sheetName val="JAC Stores"/>
      <sheetName val="M&amp;S"/>
      <sheetName val="Burtons"/>
      <sheetName val="Dorothy Perkins"/>
      <sheetName val="Currys"/>
      <sheetName val="Shoe Zone"/>
      <sheetName val="Mountain Warehouse"/>
      <sheetName val="Amazon"/>
      <sheetName val="Gov.im"/>
      <sheetName val="B&amp;B"/>
      <sheetName val="Bikestyle"/>
      <sheetName val="James Cains"/>
      <sheetName val="Manx Telecom"/>
      <sheetName val="TK Maxx"/>
      <sheetName val="Children"/>
      <sheetName val="Assorted"/>
      <sheetName val="2020 02 20 Living Wage Collecti"/>
    </sheetNames>
    <sheetDataSet>
      <sheetData sheetId="0"/>
      <sheetData sheetId="1" refreshError="1"/>
      <sheetData sheetId="2" refreshError="1"/>
      <sheetData sheetId="3" refreshError="1"/>
      <sheetData sheetId="4"/>
      <sheetData sheetId="5">
        <row r="2">
          <cell r="B2" t="str">
            <v>Socks</v>
          </cell>
        </row>
      </sheetData>
      <sheetData sheetId="6">
        <row r="2">
          <cell r="B2" t="str">
            <v>T shirts, short sleeved female</v>
          </cell>
        </row>
      </sheetData>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B3" t="str">
            <v>Highchair</v>
          </cell>
          <cell r="C3" t="str">
            <v>Under 3</v>
          </cell>
          <cell r="D3" t="str">
            <v>ANTILOP Highchair with tray, silver-colour Cheapest from Ikea/Tesco would be ok. Would last 10 years.</v>
          </cell>
          <cell r="E3" t="str">
            <v>Chicco babyhug</v>
          </cell>
          <cell r="F3" t="str">
            <v>graco snack and stow</v>
          </cell>
          <cell r="G3">
            <v>34.99</v>
          </cell>
        </row>
        <row r="4">
          <cell r="B4" t="str">
            <v>Beaker (toddler)</v>
          </cell>
          <cell r="C4" t="str">
            <v>Under 3</v>
          </cell>
          <cell r="D4" t="str">
            <v>Tommee Tippee Insulated Active Sippee Cup 12M Plus Sipper cup. From supermarket. 2 needed, replaced every 3 months because of wear and tea (e.g. chewing)/loss or changing developmental needs, e.g. from beaker with valve to sipper cup to straw etc.</v>
          </cell>
          <cell r="E4" t="str">
            <v>Mothercare non slip first taste cup.  This is now collected from boots as mothercare has closed, boots baby non spill trainer cup</v>
          </cell>
          <cell r="F4" t="str">
            <v>boots no spill baby cup</v>
          </cell>
          <cell r="G4">
            <v>3.49</v>
          </cell>
        </row>
        <row r="5">
          <cell r="B5" t="str">
            <v>Cot bed (toddler)</v>
          </cell>
          <cell r="C5" t="str">
            <v>Under 3</v>
          </cell>
          <cell r="D5" t="str">
            <v>Kiddicare Chloe Cot Bed White From Kiddicare. Mid-range. Would last 8 years.</v>
          </cell>
          <cell r="E5" t="str">
            <v xml:space="preserve">Little Acorns classic cot </v>
          </cell>
          <cell r="F5" t="str">
            <v>little acorns classic cot</v>
          </cell>
          <cell r="G5">
            <v>94.99</v>
          </cell>
        </row>
        <row r="6">
          <cell r="B6" t="str">
            <v>Mattress, cot bed (toddler)</v>
          </cell>
          <cell r="C6" t="str">
            <v>Under 3</v>
          </cell>
          <cell r="D6" t="str">
            <v>Kiddicare Bedtime Moon Spring Interior Cot Bed Mattress 140 x 70cm - Good quality - sprung mattress. From Kiddicare. Would last 4 years.</v>
          </cell>
          <cell r="E6" t="str">
            <v xml:space="preserve">Motherrcare basic foam, </v>
          </cell>
          <cell r="F6" t="str">
            <v>toddler cot bed mattress</v>
          </cell>
          <cell r="G6">
            <v>19.05</v>
          </cell>
        </row>
        <row r="7">
          <cell r="B7" t="str">
            <v>Suncream</v>
          </cell>
          <cell r="C7" t="str">
            <v>Under 3</v>
          </cell>
          <cell r="D7" t="str">
            <v>Soltan Kids Sensitive Ultra-Light Suncare Spray SPF50+ 200ml</v>
          </cell>
          <cell r="E7" t="str">
            <v>Boots</v>
          </cell>
          <cell r="F7" t="str">
            <v>soltan kids sensitive</v>
          </cell>
          <cell r="G7">
            <v>6.5</v>
          </cell>
        </row>
        <row r="8">
          <cell r="B8" t="str">
            <v>Teething gel</v>
          </cell>
          <cell r="C8" t="str">
            <v>Under 3</v>
          </cell>
          <cell r="D8" t="str">
            <v>15g Dentinox teething gel One tube a month.</v>
          </cell>
          <cell r="E8" t="str">
            <v>Bonjela teething</v>
          </cell>
          <cell r="F8" t="str">
            <v>boots bonjela</v>
          </cell>
          <cell r="G8">
            <v>4.79</v>
          </cell>
        </row>
        <row r="9">
          <cell r="B9" t="str">
            <v>Teeting rings</v>
          </cell>
          <cell r="C9" t="str">
            <v>Under 3</v>
          </cell>
          <cell r="D9" t="str">
            <v>Tesco Loves Baby Mini Teethers 3 Pack 1 pack of 3 every 6 months.</v>
          </cell>
          <cell r="E9" t="str">
            <v>Boots Baby fruit shape Teether</v>
          </cell>
          <cell r="F9" t="str">
            <v>boots teether bright stars</v>
          </cell>
          <cell r="G9">
            <v>3.99</v>
          </cell>
        </row>
        <row r="10">
          <cell r="B10" t="str">
            <v>Dummies</v>
          </cell>
          <cell r="C10" t="str">
            <v>Under 3</v>
          </cell>
          <cell r="D10" t="str">
            <v>Tesco Loves Baby Butterfly Soother 6-18months x2 2 every 6 months</v>
          </cell>
          <cell r="E10" t="str">
            <v>Boots Baby Classic Soothers 6-18 months Blue (2 pack)</v>
          </cell>
          <cell r="F10" t="str">
            <v>boots night time glow</v>
          </cell>
          <cell r="G10">
            <v>2</v>
          </cell>
        </row>
        <row r="11">
          <cell r="B11" t="str">
            <v>Swim nappies</v>
          </cell>
          <cell r="C11" t="str">
            <v>Under 3</v>
          </cell>
          <cell r="D11" t="str">
            <v>Huggies little swimmers 12 pack 2 packs a year</v>
          </cell>
          <cell r="E11" t="str">
            <v>Huggies Little Swimmers Size 3-4 - 12 Pack</v>
          </cell>
          <cell r="F11" t="str">
            <v>little swimmers</v>
          </cell>
          <cell r="G11">
            <v>5.5</v>
          </cell>
        </row>
        <row r="12">
          <cell r="B12" t="str">
            <v>Nappies</v>
          </cell>
          <cell r="C12" t="str">
            <v>Under 3</v>
          </cell>
          <cell r="D12" t="str">
            <v>Tesco loves baby size 4 (8-15kg) 1 large pack a week, based on approximately 6 a day - 1 at night, 1 in the morning, 1 mid- morning, 1 after lunch, 1 after bath plus 1 optional additional change or spare.</v>
          </cell>
          <cell r="E12" t="str">
            <v>Tesco fred &amp; Flo Ultra Dry Size 4 Economy Pack 44</v>
          </cell>
          <cell r="G12">
            <v>2.99</v>
          </cell>
        </row>
        <row r="13">
          <cell r="B13" t="str">
            <v>Bottles</v>
          </cell>
          <cell r="C13" t="str">
            <v>Under 3</v>
          </cell>
          <cell r="D13" t="str">
            <v>Tesco standard feeding bottles 250ml (pack of 3) Might still be having bottles at night time. 3 required. Supermarket. New teats every 3 months.</v>
          </cell>
          <cell r="E13" t="str">
            <v xml:space="preserve">Tesco essentials Feeding Bottle Standard Neck 250Ml </v>
          </cell>
          <cell r="G13">
            <v>1</v>
          </cell>
        </row>
        <row r="14">
          <cell r="B14" t="str">
            <v>Teats</v>
          </cell>
          <cell r="C14" t="str">
            <v>Under 3</v>
          </cell>
          <cell r="D14" t="str">
            <v>Tesco loves baby standard teat 2 pack. New teats every 3 months, so 3 packs would last 6 months. Might still be having bottles at night time. 2 required. Supermarket. New teats every 3 months.</v>
          </cell>
          <cell r="E14" t="str">
            <v>Tesco Fred &amp; Flo standard Teats Fast Flow X3</v>
          </cell>
          <cell r="G14">
            <v>2</v>
          </cell>
        </row>
        <row r="15">
          <cell r="B15" t="str">
            <v>Bib</v>
          </cell>
          <cell r="C15" t="str">
            <v>Under 3</v>
          </cell>
          <cell r="D15" t="str">
            <v>Tommee Tippee Explora Roll &amp; Go Bib 3 rubber/plastic pelican bibs. 1 year. Supermarket.</v>
          </cell>
          <cell r="E15" t="str">
            <v>Tommee Tippee Explora Roll &amp; Go Bib</v>
          </cell>
          <cell r="F15" t="str">
            <v>roll and go</v>
          </cell>
          <cell r="G15">
            <v>5.4</v>
          </cell>
        </row>
        <row r="16">
          <cell r="B16" t="str">
            <v>Pushchair</v>
          </cell>
          <cell r="C16" t="str">
            <v>Under 3</v>
          </cell>
          <cell r="D16" t="str">
            <v>Kiddicare Deko stroller.  Includes hood and raincover Cheapest umbrella-fold pushchair ok from Kiddicare, but needs to be able to recline so child could lie down in it. Would also need rain cover, parasol and foot muff.</v>
          </cell>
          <cell r="E16" t="str">
            <v>Mothercare Nanu Stroller, now red kite baby push me 2u with fleece cosytoes and universal raincover from amazon</v>
          </cell>
          <cell r="F16" t="str">
            <v>now red kite baby push me 2u with fleece cosytoes and universal raincover from amazon</v>
          </cell>
          <cell r="G16">
            <v>57.28</v>
          </cell>
        </row>
        <row r="17">
          <cell r="B17" t="str">
            <v>Rain cover</v>
          </cell>
          <cell r="C17" t="str">
            <v>Under 3</v>
          </cell>
          <cell r="D17" t="str">
            <v>included in above Rain cover for pushchair. Cheapest from Kiddicare ok but needs to be compatible with pushchair.</v>
          </cell>
          <cell r="E17" t="str">
            <v>For  above</v>
          </cell>
          <cell r="F17" t="str">
            <v>included in above</v>
          </cell>
        </row>
        <row r="18">
          <cell r="B18" t="str">
            <v>Car seat</v>
          </cell>
          <cell r="C18" t="str">
            <v>Under 3</v>
          </cell>
          <cell r="D18" t="str">
            <v>Britax Eclipse car seat Car seat suitable for children from 9kg-4 years old. Branded
(e.g. Britax) from Halfords so can get it properly fiitted free.</v>
          </cell>
          <cell r="E18" t="str">
            <v>Britax Romer duo (mothercare)</v>
          </cell>
          <cell r="F18" t="str">
            <v>britax romer</v>
          </cell>
          <cell r="G18">
            <v>69.989999999999995</v>
          </cell>
        </row>
        <row r="19">
          <cell r="B19" t="str">
            <v>Toys</v>
          </cell>
          <cell r="C19" t="str">
            <v>Under 3</v>
          </cell>
          <cell r="D19" t="str">
            <v xml:space="preserve"> To cover indoor and outdoor games, toys, craft materials and any batteries needed. £20 per quarter per child including bath toys.</v>
          </cell>
          <cell r="G19">
            <v>20</v>
          </cell>
        </row>
        <row r="20">
          <cell r="B20" t="str">
            <v>Socks</v>
          </cell>
          <cell r="C20" t="str">
            <v>Under 3</v>
          </cell>
          <cell r="D20" t="str">
            <v>F&amp;F 5 Pair Pack of Coloured Socks (7 required but multipacks mostly 5, no 7s, so 10 provided) 7 pairs every 6 months.</v>
          </cell>
          <cell r="E20" t="str">
            <v xml:space="preserve">Peacocks footbed socks </v>
          </cell>
          <cell r="F20" t="str">
            <v>socks</v>
          </cell>
          <cell r="G20">
            <v>3.5</v>
          </cell>
        </row>
        <row r="21">
          <cell r="B21" t="str">
            <v>Pants</v>
          </cell>
          <cell r="C21" t="str">
            <v>Under 3</v>
          </cell>
          <cell r="D21" t="str">
            <v>F&amp;F 7 Pack of Briefs 1 multi-pack in case child is starting potty training</v>
          </cell>
          <cell r="E21" t="str">
            <v>Peacocks younger boys 5pk bear briefs</v>
          </cell>
          <cell r="F21" t="str">
            <v>boys briefs</v>
          </cell>
          <cell r="G21">
            <v>4</v>
          </cell>
        </row>
        <row r="22">
          <cell r="B22" t="str">
            <v>T-shirts, long sleeved</v>
          </cell>
          <cell r="C22" t="str">
            <v>Under 3</v>
          </cell>
          <cell r="D22" t="str">
            <v>3 Pack Long Sleeved tops. Only available in 3's so 9 provided. 7 long-sleeved tops - replace every 6 months CB changed to 10 - 'they get messy all the time at one'.</v>
          </cell>
          <cell r="E22" t="str">
            <v>M&amp;Co 3pk long sleeve stripe tops</v>
          </cell>
          <cell r="F22" t="str">
            <v>long sleeve tops 3 pack</v>
          </cell>
          <cell r="G22">
            <v>9</v>
          </cell>
        </row>
        <row r="23">
          <cell r="B23" t="str">
            <v>T-shirts, short sleeved</v>
          </cell>
          <cell r="C23" t="str">
            <v>Under 3</v>
          </cell>
          <cell r="D23" t="str">
            <v>Range of designs 7 t-shirts - replace every 6 months. Would be worn year round - could be an extra layer over long-sleeved t shirts in winter. CB changed to 10 - 'they get messy all the time at one'.</v>
          </cell>
          <cell r="E23" t="str">
            <v>M&amp;Co 3 Pack of T-Shirts - Multi</v>
          </cell>
          <cell r="F23" t="str">
            <v>bunny t shirts x3</v>
          </cell>
          <cell r="G23">
            <v>10</v>
          </cell>
        </row>
        <row r="24">
          <cell r="B24" t="str">
            <v>Jeans</v>
          </cell>
          <cell r="C24" t="str">
            <v>Under 3</v>
          </cell>
          <cell r="D24" t="str">
            <v>F&amp;F ribbed waist jeans 3 pairs, replace every 6 months</v>
          </cell>
          <cell r="E24" t="str">
            <v>Five Pocket Jersey Denim strech Jeans Peacocks (3mths-6yrs)</v>
          </cell>
          <cell r="F24" t="str">
            <v>baby jeans</v>
          </cell>
          <cell r="G24">
            <v>11</v>
          </cell>
        </row>
        <row r="25">
          <cell r="B25" t="str">
            <v>Smart outfit</v>
          </cell>
          <cell r="C25" t="str">
            <v>Under 3</v>
          </cell>
          <cell r="D25" t="str">
            <v>F&amp;F Formal Waistcoat (£9), Shirt and Tie Set (£4) and F&amp;F Chinos (£6) 1 smart outfit for weddings etc. replace every 6 months</v>
          </cell>
          <cell r="E25" t="str">
            <v>3 piece dungaree &amp; Shirt with bow tie 12-18 months,</v>
          </cell>
          <cell r="F25" t="str">
            <v>formal suit kids m and s</v>
          </cell>
          <cell r="G25">
            <v>40</v>
          </cell>
        </row>
        <row r="26">
          <cell r="B26" t="str">
            <v>Shoes</v>
          </cell>
          <cell r="C26" t="str">
            <v>Under 3</v>
          </cell>
          <cell r="D26" t="str">
            <v>Tiny Liam Navy/Grey/Brown Leather Feet are growing so need new shoes every 3 months.</v>
          </cell>
          <cell r="E26" t="str">
            <v>Navy Suede Loafers (Younger Boys) M&amp;S</v>
          </cell>
          <cell r="F26" t="str">
            <v>m and s blue leather shoes for kids</v>
          </cell>
          <cell r="G26">
            <v>25</v>
          </cell>
        </row>
        <row r="27">
          <cell r="B27" t="str">
            <v>Bed-single (preschool)</v>
          </cell>
          <cell r="C27" t="str">
            <v>3-4</v>
          </cell>
          <cell r="D27" t="str">
            <v>Harry Sleigh Single Bed Frame - Pine Mid-mid. Ikea/Argos/B&amp;M/B&amp;Q. Would last 5 years.</v>
          </cell>
          <cell r="E27" t="str">
            <v>Wizard single bed white wash B&amp;Q</v>
          </cell>
          <cell r="F27" t="str">
            <v>price previously supplied is for bed frame only</v>
          </cell>
          <cell r="G27">
            <v>135</v>
          </cell>
        </row>
        <row r="28">
          <cell r="B28" t="str">
            <v>Mattress-single (preschool)</v>
          </cell>
          <cell r="C28" t="str">
            <v>3-4</v>
          </cell>
          <cell r="D28" t="str">
            <v>Airsprung Sleepwalk Single Sprung Rolled Mattress Mid-mid. Ikea/Argos/B&amp;M/B&amp;Q. Would last 5 years.</v>
          </cell>
          <cell r="E28" t="str">
            <v>Included above</v>
          </cell>
          <cell r="F28" t="str">
            <v>mattress five years guarantee</v>
          </cell>
          <cell r="G28">
            <v>129</v>
          </cell>
        </row>
        <row r="29">
          <cell r="B29" t="str">
            <v>Drawers (preschool)</v>
          </cell>
          <cell r="C29" t="str">
            <v>3-4</v>
          </cell>
          <cell r="D29" t="str">
            <v>MALM Chest of 6 drawers Mid-mid range furniture would last 5 years.  Ikea/Argos/B&amp;M/B&amp;Q. Tall chest of drawers would be enough storage, or parents could choose wardrobe instead.</v>
          </cell>
          <cell r="E29" t="str">
            <v>Wizard 5 Drawer Tallboy Chest- White B&amp;Q</v>
          </cell>
          <cell r="F29" t="str">
            <v>wizard 5 drawer chest</v>
          </cell>
          <cell r="G29">
            <v>99</v>
          </cell>
        </row>
        <row r="30">
          <cell r="B30" t="str">
            <v>Bookcase</v>
          </cell>
          <cell r="C30" t="str">
            <v>3-4</v>
          </cell>
          <cell r="D30" t="str">
            <v>Maine Small Extra Deep Bookcase - White Small bookcase to keep books, ornaments etc. on. Mid-mid range furniture would last 5 years. Ikea/Argos/B&amp;M/B&amp;Q. Parents agreed books more likely to appeal/be looked at if could be seen on shelf rather than stacked in a box.</v>
          </cell>
          <cell r="E30" t="str">
            <v>Wizard 3 Shelf Bookcase - White B&amp;Q</v>
          </cell>
          <cell r="G30">
            <v>99</v>
          </cell>
        </row>
        <row r="31">
          <cell r="B31" t="str">
            <v>Childcare</v>
          </cell>
          <cell r="C31" t="str">
            <v>3-4</v>
          </cell>
        </row>
        <row r="32">
          <cell r="B32" t="str">
            <v>Toys</v>
          </cell>
          <cell r="C32" t="str">
            <v>3-4</v>
          </cell>
          <cell r="D32" t="str">
            <v xml:space="preserve">To cover indoor and outdoor games, toys, craft materials and any batteries needed. £20 per quarter per child including bath toys. </v>
          </cell>
          <cell r="G32">
            <v>20</v>
          </cell>
        </row>
        <row r="33">
          <cell r="B33" t="str">
            <v>Activities</v>
          </cell>
          <cell r="C33" t="str">
            <v>3-4</v>
          </cell>
          <cell r="D33" t="str">
            <v xml:space="preserve">Eg library, park, swimming lessons, gymastics, ballet, drama club, music sessions, soft play, cinema. Group included enough to go swimming every week (£21  per month) plus another paid activity each month (e.g. soft play) at £7.50 = 28.50 per month. </v>
          </cell>
          <cell r="G33">
            <v>28.5</v>
          </cell>
        </row>
        <row r="34">
          <cell r="B34" t="str">
            <v>Car seat</v>
          </cell>
          <cell r="C34" t="str">
            <v>3-4</v>
          </cell>
          <cell r="D34" t="str">
            <v>Cheapest age appropriate model ok from Halfords/Argos/Supermarket  - NB Halfords will fit and check it for free. Halfords Essentials 123 car seat for Age 1-11 years..</v>
          </cell>
          <cell r="E34" t="str">
            <v>Dysney Minnie Mouse Booster Car Seat without harness  (Mothercare)</v>
          </cell>
          <cell r="F34" t="str">
            <v>minnie mouse booster seat</v>
          </cell>
          <cell r="G34">
            <v>21</v>
          </cell>
        </row>
        <row r="35">
          <cell r="B35" t="str">
            <v>Leggings</v>
          </cell>
          <cell r="C35" t="str">
            <v>3-4</v>
          </cell>
          <cell r="D35" t="str">
            <v>3 pairs, replace yearly F&amp;F Leggings with As New Technology (range of colours)</v>
          </cell>
          <cell r="E35" t="str">
            <v>Younger Girls Navy Full Length Leggings (Peacocks)</v>
          </cell>
          <cell r="F35" t="str">
            <v>2 pack long leggings</v>
          </cell>
          <cell r="G35">
            <v>7</v>
          </cell>
        </row>
        <row r="36">
          <cell r="B36" t="str">
            <v>Jeans</v>
          </cell>
          <cell r="C36" t="str">
            <v>3-4</v>
          </cell>
          <cell r="D36" t="str">
            <v>3 pairs, replace yearly Dark indigo basic jeans</v>
          </cell>
          <cell r="E36" t="str">
            <v>YOUNGER BOYS JEANS (Peacocks)</v>
          </cell>
          <cell r="F36" t="str">
            <v>younger boys jeans</v>
          </cell>
          <cell r="G36">
            <v>8</v>
          </cell>
        </row>
        <row r="37">
          <cell r="B37" t="str">
            <v>Shorts</v>
          </cell>
          <cell r="C37" t="str">
            <v>3-4</v>
          </cell>
          <cell r="D37" t="str">
            <v>3 pairs, replace yearly F&amp;F Embroidered Denim Shorts (range of other shorts available at this price)</v>
          </cell>
          <cell r="E37" t="str">
            <v>Younger boys shark shorts</v>
          </cell>
          <cell r="F37" t="str">
            <v>chino shorts</v>
          </cell>
          <cell r="G37">
            <v>9</v>
          </cell>
        </row>
        <row r="38">
          <cell r="B38" t="str">
            <v>Dresses, winter</v>
          </cell>
          <cell r="C38" t="str">
            <v>3-4</v>
          </cell>
          <cell r="D38" t="str">
            <v>2 required, replace yearly F&amp;F Peter Pan Collar Dress (various styles available at £12)</v>
          </cell>
          <cell r="E38" t="str">
            <v>Younger Girls Denim Skirt (Peacocks)</v>
          </cell>
          <cell r="G38">
            <v>8</v>
          </cell>
        </row>
        <row r="39">
          <cell r="B39" t="str">
            <v>Skirts, winter</v>
          </cell>
          <cell r="C39" t="str">
            <v>3-4</v>
          </cell>
          <cell r="D39" t="str">
            <v>2 required, replace yearly F&amp;F Jacquard Skirt (various styles available)</v>
          </cell>
          <cell r="E39" t="str">
            <v>Younger Girls Pink Cord Pinafore Dress (Peacocks)</v>
          </cell>
          <cell r="F39" t="str">
            <v>pink pinafore out of stock replaced with black pinafore</v>
          </cell>
          <cell r="G39">
            <v>10</v>
          </cell>
        </row>
        <row r="40">
          <cell r="B40" t="str">
            <v>Hoodie</v>
          </cell>
          <cell r="C40" t="str">
            <v>3-4</v>
          </cell>
          <cell r="D40" t="str">
            <v>1 required, replace yearly F&amp;F Glitter Zip-Through Hoodie</v>
          </cell>
          <cell r="E40" t="str">
            <v>Older Girls Grey Hooded Sweater (Peacock)</v>
          </cell>
          <cell r="F40" t="str">
            <v>zip hooded sweatshirt</v>
          </cell>
          <cell r="G40">
            <v>8</v>
          </cell>
        </row>
        <row r="41">
          <cell r="B41" t="str">
            <v>Coat, winter</v>
          </cell>
          <cell r="C41" t="str">
            <v>3-4</v>
          </cell>
          <cell r="D41" t="str">
            <v>1 required, replace yearly F&amp;F Active Space Dye Print Ski Jacket</v>
          </cell>
          <cell r="E41" t="str">
            <v>Younger Girls Lined Fleece Mac (Peacocks)</v>
          </cell>
          <cell r="F41" t="str">
            <v>younger girl lined jacket</v>
          </cell>
          <cell r="G41">
            <v>10</v>
          </cell>
        </row>
        <row r="42">
          <cell r="B42" t="str">
            <v>Raincoat</v>
          </cell>
          <cell r="C42" t="str">
            <v>3-4</v>
          </cell>
          <cell r="D42" t="str">
            <v>1 required, replace yearly F&amp;F Floral Print Mac</v>
          </cell>
          <cell r="E42" t="str">
            <v>YOUNGER GIRLS Unicorn RAINCOAT (Peacocks)</v>
          </cell>
          <cell r="F42" t="str">
            <v>Unicorn Padded Coat (3 Months - 7 Years)</v>
          </cell>
          <cell r="G42">
            <v>15.4</v>
          </cell>
        </row>
        <row r="43">
          <cell r="B43" t="str">
            <v>Pyjamas, winter</v>
          </cell>
          <cell r="C43" t="str">
            <v>3-4</v>
          </cell>
          <cell r="D43" t="str">
            <v>3 sets required, replace yearly. FG2 changed to 2 pairs summer, 2 pairs winter. F&amp;F Daisy Pyjamas</v>
          </cell>
          <cell r="E43" t="str">
            <v>Younger Girls Milkshake PJs (Peacocks)</v>
          </cell>
          <cell r="F43" t="str">
            <v>Younger Girls White Kittycorn Pyjama Set</v>
          </cell>
          <cell r="G43">
            <v>5</v>
          </cell>
        </row>
        <row r="44">
          <cell r="B44" t="str">
            <v>Pants</v>
          </cell>
          <cell r="C44" t="str">
            <v>5-11</v>
          </cell>
          <cell r="D44" t="str">
            <v>10 pairs required. Replace yearly. Marvel Spider-Man 5 Pack of Briefs</v>
          </cell>
          <cell r="E44" t="str">
            <v>Stripe And Plain Trunks 3 Pack (Peacocks)</v>
          </cell>
          <cell r="G44">
            <v>6</v>
          </cell>
        </row>
        <row r="45">
          <cell r="B45" t="str">
            <v>Socks</v>
          </cell>
          <cell r="C45" t="str">
            <v>5-11</v>
          </cell>
          <cell r="D45" t="str">
            <v>7 pairs required. Replace yearly. F&amp;F 7 pair antibacterial grey ankle socks</v>
          </cell>
          <cell r="E45" t="str">
            <v>Boys 5PK Striped Dinosaur Design Socks (Peacocks)</v>
          </cell>
          <cell r="G45">
            <v>4.5</v>
          </cell>
        </row>
        <row r="46">
          <cell r="B46" t="str">
            <v>Vests</v>
          </cell>
          <cell r="C46" t="str">
            <v>5-11</v>
          </cell>
          <cell r="D46" t="str">
            <v>5 required. Replace yearly. CB changed to 6 summer and 6 winter (thermal) vests. FG changed to 6 vests lasting 1 year. F&amp;F 3 Pack of Vests</v>
          </cell>
          <cell r="E46" t="str">
            <v>Younger Boys 3PK Vests (Peacocks)</v>
          </cell>
          <cell r="G46">
            <v>4</v>
          </cell>
        </row>
        <row r="47">
          <cell r="B47" t="str">
            <v>Jeans</v>
          </cell>
          <cell r="C47" t="str">
            <v>5-11</v>
          </cell>
          <cell r="D47" t="str">
            <v>3 pairs. Replace yearly. CB increased to 5 pairs. Black wash straight leg jeans</v>
          </cell>
          <cell r="E47" t="str">
            <v>OLDER BOYS Skinny JEANS (Peacocks)</v>
          </cell>
          <cell r="G47">
            <v>10</v>
          </cell>
        </row>
        <row r="48">
          <cell r="B48" t="str">
            <v>Shorts - casual</v>
          </cell>
          <cell r="C48" t="str">
            <v>5-11</v>
          </cell>
          <cell r="D48" t="str">
            <v>5 pairs. Replace yearly. Navy Chino Shorts</v>
          </cell>
          <cell r="E48" t="str">
            <v>Older Boys Slim Leg Denim Shorts (Peacocks)</v>
          </cell>
          <cell r="G48">
            <v>7</v>
          </cell>
        </row>
        <row r="49">
          <cell r="B49" t="str">
            <v>Trousers</v>
          </cell>
          <cell r="C49" t="str">
            <v>5-11</v>
          </cell>
          <cell r="D49" t="str">
            <v>3 pairs. Replace yearly. F&amp;F Twisted Chinos</v>
          </cell>
          <cell r="E49" t="str">
            <v>Younger Boys Beige Chinos (M&amp;S)</v>
          </cell>
          <cell r="G49">
            <v>12</v>
          </cell>
        </row>
        <row r="50">
          <cell r="B50" t="str">
            <v>T-shirts - short sleeved</v>
          </cell>
          <cell r="C50" t="str">
            <v>5-11</v>
          </cell>
          <cell r="D50" t="str">
            <v>5 required. Replace yearly. Grey Striped T-Shirt - other designs available for same price</v>
          </cell>
          <cell r="E50" t="str">
            <v>Basic Tee £3 x 5</v>
          </cell>
          <cell r="F50" t="str">
            <v>Unisex Pure Cotton T-Shirt</v>
          </cell>
          <cell r="G50">
            <v>3.5</v>
          </cell>
        </row>
        <row r="51">
          <cell r="B51" t="str">
            <v>T-shirts - long sleeved</v>
          </cell>
          <cell r="C51" t="str">
            <v>5-11</v>
          </cell>
          <cell r="D51" t="str">
            <v>4 required. Replace yearly. Skaters Pug Long Sleeved Top (range at this price)</v>
          </cell>
          <cell r="E51" t="str">
            <v>Striped rib</v>
          </cell>
          <cell r="F51" t="str">
            <v>Older Girls Monochrome Striped Long Sleeve Top</v>
          </cell>
          <cell r="G51">
            <v>6</v>
          </cell>
        </row>
        <row r="52">
          <cell r="B52" t="str">
            <v>Jumpers</v>
          </cell>
          <cell r="C52" t="str">
            <v>5-11</v>
          </cell>
          <cell r="D52" t="str">
            <v>3 required. Replace yearly. Cable Knit Crew Neck Jumper</v>
          </cell>
          <cell r="E52" t="str">
            <v>Tigar Print Sweater (M&amp;co) 8/9yr</v>
          </cell>
          <cell r="F52" t="str">
            <v>River Island Cream Hybrid Knit Yoke Sweater</v>
          </cell>
          <cell r="G52">
            <v>18</v>
          </cell>
        </row>
        <row r="53">
          <cell r="B53" t="str">
            <v>Hoodie</v>
          </cell>
          <cell r="C53" t="str">
            <v>5-11</v>
          </cell>
          <cell r="D53" t="str">
            <v>2 required. Replace yearly. F&amp;F Textured Two Tone Zip-Through Hoodie</v>
          </cell>
          <cell r="E53" t="str">
            <v>Older Boys  Hoody (Peacock)</v>
          </cell>
          <cell r="F53" t="str">
            <v>Older Boys Khaki Skate Hoody</v>
          </cell>
          <cell r="G53">
            <v>10</v>
          </cell>
        </row>
        <row r="54">
          <cell r="B54" t="str">
            <v>Coat, winter</v>
          </cell>
          <cell r="C54" t="str">
            <v>5-11</v>
          </cell>
          <cell r="D54" t="str">
            <v>Replace yearly. Mid-weight Parka Coat</v>
          </cell>
          <cell r="E54" t="str">
            <v>Younger Boys Grey Zip Jacket (Peacock)</v>
          </cell>
          <cell r="F54" t="str">
            <v>boys black borg lined parka</v>
          </cell>
          <cell r="G54">
            <v>16.8</v>
          </cell>
        </row>
        <row r="55">
          <cell r="B55" t="str">
            <v>Raincoat</v>
          </cell>
          <cell r="C55" t="str">
            <v>5-11</v>
          </cell>
          <cell r="D55" t="str">
            <v>Replace yearly. F&amp;F Fleece Lined Mac</v>
          </cell>
          <cell r="E55" t="str">
            <v>Older Boys Rain Coat (Peacocks)</v>
          </cell>
          <cell r="F55" t="str">
            <v>peacocks cagoule</v>
          </cell>
          <cell r="G55">
            <v>16</v>
          </cell>
        </row>
        <row r="56">
          <cell r="B56" t="str">
            <v>Gloves</v>
          </cell>
          <cell r="C56" t="str">
            <v>5-11</v>
          </cell>
          <cell r="D56" t="str">
            <v>Replace yearly. F&amp;F fleece Gloves with Thinsulate</v>
          </cell>
          <cell r="E56" t="str">
            <v xml:space="preserve"> Magic Gloves (M&amp;Co(</v>
          </cell>
          <cell r="G56">
            <v>2</v>
          </cell>
        </row>
        <row r="57">
          <cell r="B57" t="str">
            <v>Trousers</v>
          </cell>
          <cell r="C57" t="str">
            <v>5-11</v>
          </cell>
          <cell r="D57" t="str">
            <v>2 pairs required. Replace every 6 months. F&amp;F School 2 Pack of Boys Pleat reinforced knee school trousers</v>
          </cell>
          <cell r="E57" t="str">
            <v>Boys' Slim Leg Trousers with Supercrease (M&amp;S) 2 pack</v>
          </cell>
          <cell r="G57">
            <v>11</v>
          </cell>
        </row>
        <row r="58">
          <cell r="B58" t="str">
            <v>Jumpers</v>
          </cell>
          <cell r="C58" t="str">
            <v>5-11</v>
          </cell>
          <cell r="D58" t="str">
            <v xml:space="preserve">2 jumpers with school logo required. Replace yearly. CB group increased to 3 </v>
          </cell>
          <cell r="E58" t="str">
            <v>Unisex Slim Fit Jumper (M&amp;S)</v>
          </cell>
          <cell r="F58" t="str">
            <v>Onchan - Embroidered Cardigan</v>
          </cell>
          <cell r="G58">
            <v>14</v>
          </cell>
        </row>
        <row r="59">
          <cell r="B59" t="str">
            <v>Polo shirts</v>
          </cell>
          <cell r="C59" t="str">
            <v>5-11</v>
          </cell>
          <cell r="D59" t="str">
            <v>5 required. Replace every 6 months. F&amp;F unisex polo shirt new technology (7 yr old is 3.50) 2 in pack.</v>
          </cell>
          <cell r="E59" t="str">
            <v>2 Pack Unisex Pure Cotton Polo Shirts (M&amp;S)</v>
          </cell>
          <cell r="G59">
            <v>9</v>
          </cell>
        </row>
        <row r="60">
          <cell r="B60" t="str">
            <v>T-shirt</v>
          </cell>
          <cell r="C60" t="str">
            <v>5-11</v>
          </cell>
          <cell r="D60" t="str">
            <v>For PE. 1 required, replace yearly. 2 pack F&amp;F white T shirt with As New Technology.</v>
          </cell>
          <cell r="E60" t="str">
            <v>Boys' Performance Sports T-Shirt (M&amp;S)</v>
          </cell>
          <cell r="G60">
            <v>10</v>
          </cell>
        </row>
        <row r="61">
          <cell r="B61" t="str">
            <v>Shorts</v>
          </cell>
          <cell r="C61" t="str">
            <v>5-11</v>
          </cell>
          <cell r="D61" t="str">
            <v>For PE. 1 required, replace yearly. 2 pack F&amp;F sports shorts</v>
          </cell>
          <cell r="E61" t="str">
            <v>2 Pack Boys' Pure Cotton PE Shorts (M&amp;S) 8-9</v>
          </cell>
          <cell r="F61" t="str">
            <v>unisex shorts</v>
          </cell>
          <cell r="G61">
            <v>9</v>
          </cell>
        </row>
        <row r="62">
          <cell r="B62" t="str">
            <v>Jogging bottoms</v>
          </cell>
          <cell r="C62" t="str">
            <v>5-11</v>
          </cell>
          <cell r="D62" t="str">
            <v>For PE. 1 required, replace yearly. F&amp;F school joggers As New Techology</v>
          </cell>
          <cell r="E62" t="str">
            <v>Unisex Cotton Rich Joggers side stripe (M&amp;S)</v>
          </cell>
          <cell r="G62">
            <v>14</v>
          </cell>
        </row>
        <row r="63">
          <cell r="B63" t="str">
            <v>Socks (for school)</v>
          </cell>
          <cell r="C63" t="str">
            <v>5-11</v>
          </cell>
          <cell r="D63" t="str">
            <v>6-7 pairs of socks, replace 6 monthly 7 pack F&amp;F grey antibacterial technology socks.</v>
          </cell>
          <cell r="E63" t="str">
            <v>5 Pairs Cotton Rich School Socks (5-14 Years) (M&amp;S)</v>
          </cell>
          <cell r="G63">
            <v>6</v>
          </cell>
        </row>
        <row r="64">
          <cell r="B64" t="str">
            <v>Swimming trunks</v>
          </cell>
          <cell r="C64" t="str">
            <v>5-11</v>
          </cell>
          <cell r="D64" t="str">
            <v>1 pair required. Replace yearly. F&amp;F Geo Stripe Swim Shorts</v>
          </cell>
          <cell r="E64" t="str">
            <v>Swim trunks M&amp;S</v>
          </cell>
          <cell r="G64">
            <v>9</v>
          </cell>
        </row>
        <row r="65">
          <cell r="B65" t="str">
            <v>Pyjamas, summer</v>
          </cell>
          <cell r="C65" t="str">
            <v>5-11</v>
          </cell>
          <cell r="D65" t="str">
            <v>2 sets required. Replace yearly. F&amp;F 2 pack surfer pyjamas</v>
          </cell>
          <cell r="E65" t="str">
            <v xml:space="preserve"> Minecraft Pyjama Top &amp; Shorts  (Peacocks)</v>
          </cell>
          <cell r="F65" t="str">
            <v>minecraft pyjama set</v>
          </cell>
          <cell r="G65">
            <v>15</v>
          </cell>
        </row>
        <row r="66">
          <cell r="B66" t="str">
            <v>School shoes</v>
          </cell>
          <cell r="C66" t="str">
            <v>5-11</v>
          </cell>
          <cell r="D66" t="str">
            <v>School shoes - need to be properly fitted and supportive. Replace every 6 months. Zayden Go Jnr http://www.clarks.co.uk/p/26100914</v>
          </cell>
          <cell r="E66" t="str">
            <v>Beckett Boys Black Formal Easy Fasten Shoe (Shoezone)</v>
          </cell>
          <cell r="G66">
            <v>12.99</v>
          </cell>
        </row>
        <row r="67">
          <cell r="B67" t="str">
            <v>Plimsoles</v>
          </cell>
          <cell r="C67" t="str">
            <v>5-11</v>
          </cell>
          <cell r="D67" t="str">
            <v>For PE. 1 pair required. Replace 6 monthly. F&amp;F slip on school plimsolls</v>
          </cell>
          <cell r="E67" t="str">
            <v>Kids Plain Black Slip on Canvas Pump (Shoezone)</v>
          </cell>
          <cell r="G67">
            <v>2.99</v>
          </cell>
        </row>
        <row r="68">
          <cell r="B68" t="str">
            <v>Trainers</v>
          </cell>
          <cell r="C68" t="str">
            <v>5-11</v>
          </cell>
          <cell r="D68" t="str">
            <v>1 pair from Sports Direct. Replace every 6 months. Everlast Jog Childrens Trainers</v>
          </cell>
          <cell r="E68" t="str">
            <v>Podium Boys Navy and Orange Mesh Lace Up Trainer shoezone</v>
          </cell>
          <cell r="G68">
            <v>9.99</v>
          </cell>
        </row>
        <row r="69">
          <cell r="B69" t="str">
            <v>Bed-single (primary)</v>
          </cell>
          <cell r="C69" t="str">
            <v>5-11</v>
          </cell>
          <cell r="D69" t="str">
            <v>Drew Single Bed Frame Cheapest frame from Argos would last 10 years.</v>
          </cell>
          <cell r="E69" t="str">
            <v xml:space="preserve"> Single Oak Bed  </v>
          </cell>
          <cell r="F69" t="str">
            <v>amazon</v>
          </cell>
          <cell r="G69">
            <v>149.94999999999999</v>
          </cell>
        </row>
        <row r="70">
          <cell r="B70" t="str">
            <v>Mattress-single (primary)</v>
          </cell>
          <cell r="C70" t="str">
            <v>5-11</v>
          </cell>
          <cell r="D70" t="str">
            <v>Airsprung Fairford Memory Single Mattress Mid-mid range from Argos would last 5 years.</v>
          </cell>
          <cell r="E70" t="str">
            <v>Basic (Lifestyle furniture)</v>
          </cell>
          <cell r="F70" t="str">
            <v>bed story matress</v>
          </cell>
          <cell r="G70">
            <v>108.99</v>
          </cell>
        </row>
        <row r="71">
          <cell r="B71" t="str">
            <v>Storage box (primary)</v>
          </cell>
          <cell r="C71" t="str">
            <v>5-11</v>
          </cell>
          <cell r="D71" t="str">
            <v>Wilko Storage Box with Lid Clear/Cobalt 30L 6 'stack and store' plastic boxes</v>
          </cell>
          <cell r="E71" t="str">
            <v>32L Crystal Box &amp; Lid Clear - Pack of 5 Amazon</v>
          </cell>
          <cell r="G71">
            <v>25.06</v>
          </cell>
        </row>
        <row r="72">
          <cell r="B72" t="str">
            <v>Pillows (primary)</v>
          </cell>
          <cell r="C72" t="str">
            <v>5-11</v>
          </cell>
          <cell r="D72" t="str">
            <v>Living Anti-Allergy Pair of Pillows, Argos 2 anti-allergen pillows, replace every 2 years</v>
          </cell>
          <cell r="E72" t="str">
            <v>Adams Anti Allergy Pillow, 2 Pack Amazon</v>
          </cell>
          <cell r="F72" t="str">
            <v>cotton mills brand</v>
          </cell>
          <cell r="G72">
            <v>5.25</v>
          </cell>
        </row>
        <row r="73">
          <cell r="B73" t="str">
            <v>Duvet-single (primary)</v>
          </cell>
          <cell r="C73" t="str">
            <v>5-11</v>
          </cell>
          <cell r="D73" t="str">
            <v>Tesco Anti-Allergy Single Duvet 10.5 Tog - Soft Touch Approx 10 TOG anti-allergen synthetic duvet, cheap to mid range. Replace every 4 years.</v>
          </cell>
          <cell r="E73" t="str">
            <v>Anti Allergy 10.5 Tog Single Duvet Amazon</v>
          </cell>
          <cell r="F73" t="str">
            <v>EHD Super Soft Warm Cosy Luxurious Microfibre Duvets</v>
          </cell>
          <cell r="G73">
            <v>7.5</v>
          </cell>
        </row>
        <row r="74">
          <cell r="B74" t="str">
            <v>Duvet cover-single (primary)</v>
          </cell>
          <cell r="C74" t="str">
            <v>5-11</v>
          </cell>
          <cell r="D74" t="str">
            <v>Marvel Spiderman Duvet Set Single. Single cover and pillowcase. Character/themed bedding set from Wilko. 2 required, replace yearly - should be able to have 'character' bedding to express individuality and to be able to change it as he changes and develops what he's in to.</v>
          </cell>
          <cell r="E74" t="str">
            <v>Soho Multi Stripe Duvet Set Single Amazon</v>
          </cell>
          <cell r="F74" t="str">
            <v>marvel single duvet cover</v>
          </cell>
          <cell r="G74">
            <v>9.01</v>
          </cell>
        </row>
        <row r="75">
          <cell r="B75" t="str">
            <v>Sheets-fitted (primary)</v>
          </cell>
          <cell r="C75" t="str">
            <v>5-11</v>
          </cell>
          <cell r="D75" t="str">
            <v>Wilko Fitted Sheet White Single - 2 required, Wilkos. Replace yearly.</v>
          </cell>
          <cell r="E75" t="str">
            <v>Cotton Rich White Single Fitted Sheet Amazon Basics</v>
          </cell>
          <cell r="G75">
            <v>7.99</v>
          </cell>
        </row>
        <row r="76">
          <cell r="B76" t="str">
            <v>Pillowcases (primary)</v>
          </cell>
          <cell r="C76" t="str">
            <v>5-11</v>
          </cell>
          <cell r="D76" t="str">
            <v>Wilko Housewife Pillowcases White x 2 2 for each pillow, so 4 required in total. 2 included in duvet sets, so additional 2 needed. 2 in pack so 1 pack required.</v>
          </cell>
          <cell r="E76" t="str">
            <v>Pair of pollycotton housewife pillow cases Amazon</v>
          </cell>
          <cell r="G76">
            <v>4.95</v>
          </cell>
        </row>
        <row r="77">
          <cell r="B77" t="str">
            <v>Pillow protectors (primary)</v>
          </cell>
          <cell r="C77" t="str">
            <v>5-11</v>
          </cell>
          <cell r="D77" t="str">
            <v>Wilko Everyday Value Pillow Protectors 74cmx48cmx2 4 required, replace yearly. 2 in pack so 2 packs needed.</v>
          </cell>
          <cell r="E77" t="str">
            <v>Pack of 2 Standard Pillow Protector Amazon</v>
          </cell>
          <cell r="G77">
            <v>5.95</v>
          </cell>
        </row>
        <row r="78">
          <cell r="B78" t="str">
            <v>Mattress protectors- single  (primary)</v>
          </cell>
          <cell r="C78" t="str">
            <v>5-11</v>
          </cell>
          <cell r="D78" t="str">
            <v>Silentnight Waterproof Mattress Protector - Single 2 required, replace yearly</v>
          </cell>
          <cell r="E78" t="str">
            <v xml:space="preserve"> Quilted Bed Protector Amazon</v>
          </cell>
          <cell r="F78" t="str">
            <v>silent night waterproof matress protector</v>
          </cell>
          <cell r="G78">
            <v>9.1</v>
          </cell>
        </row>
        <row r="79">
          <cell r="B79" t="str">
            <v>Chest of drawers (primary)</v>
          </cell>
          <cell r="C79" t="str">
            <v>5-11</v>
          </cell>
          <cell r="D79" t="str">
            <v>MALM Chest of 4 drawers, white 4 drawers high. Argos. Mid-mid range. Would last 6 years.</v>
          </cell>
          <cell r="E79" t="str">
            <v>Wizard 5 Drawer Tallboy Chest- White B&amp;Q</v>
          </cell>
          <cell r="G79">
            <v>99</v>
          </cell>
        </row>
        <row r="80">
          <cell r="B80" t="str">
            <v>Wardrobe (primary)</v>
          </cell>
          <cell r="C80" t="str">
            <v>5-11</v>
          </cell>
          <cell r="D80" t="str">
            <v>BRIMNES Wardrobe with 2 doors Full size (i.e. not child size) single wardrobe. Would last 6 years, same as other furniture.</v>
          </cell>
          <cell r="E80" t="str">
            <v>Elsey Oak effect 2 door</v>
          </cell>
          <cell r="F80" t="str">
            <v>oak effect wardrobe</v>
          </cell>
          <cell r="G80">
            <v>80</v>
          </cell>
        </row>
        <row r="81">
          <cell r="B81" t="str">
            <v>Hangers (primary)</v>
          </cell>
          <cell r="C81" t="str">
            <v>5-11</v>
          </cell>
          <cell r="D81" t="str">
            <v>Wilko Wire Coat Hangers x 10 20 coathangers for using in wardrobe. Would replace when replaced wardrobe so lifetime 6 years.</v>
          </cell>
          <cell r="E81" t="str">
            <v>Dealz pack of 3 x5</v>
          </cell>
          <cell r="G81">
            <v>1.2</v>
          </cell>
        </row>
        <row r="82">
          <cell r="B82" t="str">
            <v>Bookcase (primary)</v>
          </cell>
          <cell r="C82" t="str">
            <v>5-11</v>
          </cell>
          <cell r="D82" t="str">
            <v>BILLY Bookcase 80x28x202cm For storage - books, games, toys etc. Full height 'will last longer' i.e. he won't grow out of it/have too much stuff to fit in it for longer. Would last 6 years in line with other furniture.</v>
          </cell>
          <cell r="E82" t="str">
            <v>Wizard 3 Shelf Bookcase - White B&amp;Q</v>
          </cell>
          <cell r="G82">
            <v>99</v>
          </cell>
        </row>
        <row r="83">
          <cell r="B83" t="str">
            <v>Desk (primary)</v>
          </cell>
          <cell r="C83" t="str">
            <v>5-11</v>
          </cell>
          <cell r="D83" t="str">
            <v>PAHL Desk. Adjustable height - 59-72cm Mid-mid range. Would last 6 years same as other furniture.</v>
          </cell>
          <cell r="E83" t="str">
            <v>Table and chair set Ergonomic design age 3-15yrs Amazon</v>
          </cell>
          <cell r="F83" t="str">
            <v>costway kids desk and chair set</v>
          </cell>
          <cell r="G83">
            <v>99.95</v>
          </cell>
        </row>
        <row r="84">
          <cell r="B84" t="str">
            <v>Chair (primary)</v>
          </cell>
          <cell r="C84" t="str">
            <v>5-11</v>
          </cell>
          <cell r="D84" t="str">
            <v>MARTIN Chair Mid-mid range - needs something that would support his back. Would last 6 years same as other furniture.</v>
          </cell>
          <cell r="E84" t="str">
            <v>Included above</v>
          </cell>
          <cell r="F84" t="str">
            <v>included above</v>
          </cell>
        </row>
        <row r="85">
          <cell r="B85" t="str">
            <v>Cyling helmet</v>
          </cell>
          <cell r="C85" t="str">
            <v>5-11</v>
          </cell>
          <cell r="D85" t="str">
            <v>Bike would be a present, but parents would provide safety equipment. CB said would last 2 years. Red Kids' Bike Helmet (54-58cm)</v>
          </cell>
          <cell r="E85" t="str">
            <v>Muddy Fox Boys bike helmet (sports direct)</v>
          </cell>
          <cell r="F85" t="str">
            <v>muddyfox helmet</v>
          </cell>
          <cell r="G85">
            <v>7.99</v>
          </cell>
        </row>
        <row r="86">
          <cell r="B86" t="str">
            <v>Lights</v>
          </cell>
          <cell r="C86" t="str">
            <v>5-11</v>
          </cell>
          <cell r="D86" t="str">
            <v>Would last 3 years. Raleigh Rsp City Bright Led Bicycle Lightset</v>
          </cell>
          <cell r="E86" t="str">
            <v>Muddy Fox 2 Piece LED Cycle Light (Sports direct)</v>
          </cell>
          <cell r="F86" t="str">
            <v>Raleigh Night Wave Bicycle LED Light Set</v>
          </cell>
          <cell r="G86">
            <v>14.99</v>
          </cell>
        </row>
        <row r="87">
          <cell r="B87" t="str">
            <v>Lock</v>
          </cell>
          <cell r="C87" t="str">
            <v>5-11</v>
          </cell>
          <cell r="D87" t="str">
            <v>Would last 3 years. Master Lock Key Self Coiling Cable Lock - Black -</v>
          </cell>
          <cell r="E87" t="str">
            <v>Muddy Fox combination  Lock (Sports Direct)</v>
          </cell>
          <cell r="G87">
            <v>5.99</v>
          </cell>
        </row>
        <row r="88">
          <cell r="B88" t="str">
            <v>Pump</v>
          </cell>
          <cell r="C88" t="str">
            <v>5-11</v>
          </cell>
          <cell r="D88" t="str">
            <v>Would last 3 years. Beto Fm001 One-way Alloy Frame Fit Pump - Small/Medium/Large</v>
          </cell>
          <cell r="E88" t="str">
            <v>Muddy Fox Bike and Ball Pump (Sports Direct)</v>
          </cell>
          <cell r="G88">
            <v>2.99</v>
          </cell>
        </row>
        <row r="89">
          <cell r="B89" t="str">
            <v>High visibility vest</v>
          </cell>
          <cell r="C89" t="str">
            <v>5-11</v>
          </cell>
          <cell r="D89" t="str">
            <v>Would last 3 years. Halfords Essentials Hi Visibility Vest</v>
          </cell>
          <cell r="E89" t="str">
            <v xml:space="preserve"> HI-VIS WAISTCOAT Childrens ( Sports Direct)</v>
          </cell>
          <cell r="G89">
            <v>3</v>
          </cell>
        </row>
        <row r="90">
          <cell r="B90" t="str">
            <v>Knee &amp; elbow pads</v>
          </cell>
          <cell r="C90" t="str">
            <v>5-11</v>
          </cell>
          <cell r="D90" t="str">
            <v>Would last 3 years. Elektra Knee &amp; Elbow Pads - Blue</v>
          </cell>
          <cell r="E90" t="str">
            <v>Disney Skate Knee, Elbow and Wrist Pads  (Sports Direct)</v>
          </cell>
          <cell r="F90" t="str">
            <v>no fear skate protection 3 pack</v>
          </cell>
          <cell r="G90">
            <v>9.99</v>
          </cell>
        </row>
        <row r="91">
          <cell r="B91" t="str">
            <v>Swimming hat</v>
          </cell>
          <cell r="C91" t="str">
            <v>5-11</v>
          </cell>
          <cell r="D91" t="str">
            <v>1 required. Replace yearly. Slazenger Silicone Swimming Cap Juniors (various colours)</v>
          </cell>
          <cell r="E91" t="str">
            <v>Slazenger Silicone Swimming Cap Juniors (Sports Direct)</v>
          </cell>
          <cell r="G91">
            <v>2.99</v>
          </cell>
        </row>
        <row r="92">
          <cell r="B92" t="str">
            <v>Toys</v>
          </cell>
          <cell r="C92" t="str">
            <v>5-11</v>
          </cell>
          <cell r="D92" t="str">
            <v xml:space="preserve">To cover indoor and outdoor games, toys, craft materials and any batteries needed. £20 per quarter per child including bath toys. </v>
          </cell>
        </row>
        <row r="93">
          <cell r="B93" t="str">
            <v>Christmas presents - for child</v>
          </cell>
          <cell r="C93" t="str">
            <v>5-11</v>
          </cell>
          <cell r="D93" t="str">
            <v xml:space="preserve">£60 for presents including stocking presents plus £5 for wrapping paper and Christmas card for child from parents plus box of cards for him to send to school friends. CB changed to £100 for presents. Said this would be enough for 1 big present and 2 or 3 smaller ones. </v>
          </cell>
        </row>
        <row r="94">
          <cell r="B94" t="str">
            <v>Christmas presents - for others</v>
          </cell>
          <cell r="C94" t="str">
            <v>5-11</v>
          </cell>
          <cell r="D94" t="str">
            <v xml:space="preserve">£5 for present for child's teacher </v>
          </cell>
        </row>
        <row r="95">
          <cell r="B95" t="str">
            <v>Birthday presents for child</v>
          </cell>
          <cell r="C95" t="str">
            <v>5-11</v>
          </cell>
          <cell r="D95" t="str">
            <v xml:space="preserve">£80 to include presents, wrapping and card. </v>
          </cell>
        </row>
        <row r="96">
          <cell r="B96" t="str">
            <v>Birthday celebration</v>
          </cell>
          <cell r="C96" t="str">
            <v>5-11</v>
          </cell>
          <cell r="D96" t="str">
            <v xml:space="preserve">£50 for a birthday outing with a couple of friends or a celebration at home. </v>
          </cell>
        </row>
        <row r="97">
          <cell r="B97" t="str">
            <v>Birthday presents - other children</v>
          </cell>
          <cell r="C97" t="str">
            <v>5-11</v>
          </cell>
          <cell r="D97" t="str">
            <v xml:space="preserve">£5 for present and card for attending other children's parties. CB changed to £10 per child. </v>
          </cell>
        </row>
        <row r="98">
          <cell r="B98" t="str">
            <v>Activities</v>
          </cell>
          <cell r="C98" t="str">
            <v>5-11</v>
          </cell>
          <cell r="D98" t="str">
            <v xml:space="preserve">£300 per year, based on 2 activities per week, e.g. one sport (specified swimming lessons as important) and one Cubs. £105 per year for swimming lessons based on 3 terms of 12 lessons at £35 per term, but wanted to include the extra £45 to enable child to do something during holidays as well/if lessons were all year round. Estimated £150 for each activity to  include subs, kit, trips etc. CB group changed to £500 per year for 2 activities - thought that previous cost of swimming lessons was too low, and more was  needed to pay for trips with cubs.FG1 changed to £10 a week for 48/52 weeks to take account of bank holidays etc. </v>
          </cell>
        </row>
        <row r="99">
          <cell r="B99" t="str">
            <v>Pocket money</v>
          </cell>
          <cell r="C99" t="str">
            <v>5-11</v>
          </cell>
          <cell r="D99" t="str">
            <v xml:space="preserve">£1 a week pocket money. FG2 said £5 a month for preschool and primary for treats/rewards/incentives e.g. presents linked to star charts for behaviour/chores etc. or could be used for pocket money to teach them about saving. </v>
          </cell>
        </row>
        <row r="100">
          <cell r="B100" t="str">
            <v>Holiday - spending money</v>
          </cell>
          <cell r="C100" t="str">
            <v>5-11</v>
          </cell>
          <cell r="D100" t="str">
            <v xml:space="preserve">£10 a day spending money. More for school aged children to do, more likely to want to do things independently. </v>
          </cell>
        </row>
        <row r="101">
          <cell r="B101" t="str">
            <v>Lunch box</v>
          </cell>
          <cell r="C101" t="str">
            <v>5-11</v>
          </cell>
          <cell r="D101" t="str">
            <v>Supermarket Character Insulated Lunch Bag</v>
          </cell>
          <cell r="E101" t="str">
            <v>Sistema Blue Quaddie Box (Tesco)</v>
          </cell>
          <cell r="G101">
            <v>6.99</v>
          </cell>
        </row>
        <row r="102">
          <cell r="B102" t="str">
            <v>Sunglasses</v>
          </cell>
          <cell r="C102" t="str">
            <v>5-11</v>
          </cell>
          <cell r="D102" t="str">
            <v>Supermarket/Primark F&amp;F Butterfly/Classic/Sporty Sunglasses</v>
          </cell>
          <cell r="E102" t="str">
            <v>Monkey Monkey Mirrored Black Sports Wrap Kids Sunglasses (Boots)</v>
          </cell>
          <cell r="G102">
            <v>18</v>
          </cell>
        </row>
        <row r="103">
          <cell r="B103" t="str">
            <v>Backpack</v>
          </cell>
          <cell r="C103" t="str">
            <v>5-11</v>
          </cell>
          <cell r="D103" t="str">
            <v>For when he goes on school trips, to a friend's house for a sleepover, or swimming. About £7-10, replace yearly. Disney/Star Wars/Spider-Man etc. rucksack.</v>
          </cell>
          <cell r="E103" t="str">
            <v>Hype backpack TK Maxx</v>
          </cell>
          <cell r="F103" t="str">
            <v>Spiderman Boys Spider-Man Backpack</v>
          </cell>
          <cell r="G103">
            <v>14.95</v>
          </cell>
        </row>
        <row r="104">
          <cell r="B104" t="str">
            <v>Booster seat</v>
          </cell>
          <cell r="C104" t="str">
            <v>5-11</v>
          </cell>
          <cell r="D104" t="str">
            <v>Age appropriate car seat. Halfords Essentials High Back Booster Seat</v>
          </cell>
          <cell r="E104" t="str">
            <v>Graco Highback booster Mothercare</v>
          </cell>
          <cell r="F104" t="str">
            <v>Graco Junior Maxi Lightweight Highback Booster Car Seat, Group 2/3, Royal Plum</v>
          </cell>
          <cell r="G104">
            <v>35</v>
          </cell>
        </row>
        <row r="105">
          <cell r="B105" t="str">
            <v>Childcare</v>
          </cell>
          <cell r="C105" t="str">
            <v>5-11</v>
          </cell>
        </row>
        <row r="106">
          <cell r="B106" t="str">
            <v>Headlice shampoo</v>
          </cell>
          <cell r="C106" t="str">
            <v>5-11</v>
          </cell>
          <cell r="D106" t="str">
            <v>One bottle a year. (preschool said 2). FG2 said 2 bottles a year as 2 treatments needed each time. Generic ok. Tesco Head Lice Treatment 100ml</v>
          </cell>
          <cell r="E106" t="str">
            <v>Boots Pharmaceuticals Head Lice Solution</v>
          </cell>
          <cell r="G106">
            <v>8.67</v>
          </cell>
        </row>
        <row r="107">
          <cell r="B107" t="str">
            <v>Toy storage (primary)</v>
          </cell>
          <cell r="C107" t="str">
            <v>5-11</v>
          </cell>
          <cell r="D107" t="str">
            <v>Wilko Laundry Trug Purple 40L For toys. Lifetime 5 years.</v>
          </cell>
          <cell r="E107" t="str">
            <v xml:space="preserve">Toy Storage - Blast off chest Amazon </v>
          </cell>
          <cell r="F107" t="str">
            <v>AmazonBasics Fabric Storage Bin - Tall Cube, Dusty Blue</v>
          </cell>
          <cell r="G107">
            <v>12.99</v>
          </cell>
        </row>
        <row r="108">
          <cell r="B108" t="str">
            <v>Pants</v>
          </cell>
          <cell r="C108" t="str">
            <v>12-16</v>
          </cell>
          <cell r="D108" t="str">
            <v>14 pairs replace every 6 months F&amp;F Floral Print and plain briefs.</v>
          </cell>
          <cell r="E108" t="str">
            <v>Older Girls 5PK Purple Briefs (Peacocks)</v>
          </cell>
          <cell r="G108">
            <v>5</v>
          </cell>
        </row>
        <row r="109">
          <cell r="B109" t="str">
            <v>Bras</v>
          </cell>
          <cell r="C109" t="str">
            <v>12-16</v>
          </cell>
          <cell r="D109" t="str">
            <v>5 replaced every 6 months. CB changed to 4 every 6 months. 2 pack non-wired bras 1 black 1 white.</v>
          </cell>
          <cell r="E109" t="str">
            <v>Older Girls 2pk White Comfort Bras (Peacocks)</v>
          </cell>
          <cell r="G109">
            <v>7</v>
          </cell>
        </row>
        <row r="110">
          <cell r="B110" t="str">
            <v>Socks, casual</v>
          </cell>
          <cell r="C110" t="str">
            <v>12-16</v>
          </cell>
          <cell r="D110" t="str">
            <v>14 pairs replace yearly. Packs of 5, CB changed to 15. F&amp;F 5 pair pack of ankle socks.</v>
          </cell>
          <cell r="E110" t="str">
            <v>Girls 5PK Grey Pastels Socks (Peacocks)</v>
          </cell>
          <cell r="G110">
            <v>3.5</v>
          </cell>
        </row>
        <row r="111">
          <cell r="B111" t="str">
            <v>Tights, opaque</v>
          </cell>
          <cell r="C111" t="str">
            <v>12-16</v>
          </cell>
          <cell r="D111" t="str">
            <v>6 pairs replaced every 2 months. CB changed to 12 pairs a year. F&amp;F3 Pack of Opaque 60 Denier Tights with Lycra</v>
          </cell>
          <cell r="E111" t="str">
            <v>Girls 3pk Black Opaque Tights (Peacocks)</v>
          </cell>
          <cell r="F111" t="str">
            <v>Girls 3pk Opaque Black Tights</v>
          </cell>
          <cell r="G111">
            <v>4</v>
          </cell>
        </row>
        <row r="112">
          <cell r="B112" t="str">
            <v>T shirts, short sleeved</v>
          </cell>
          <cell r="C112" t="str">
            <v>12-16</v>
          </cell>
          <cell r="D112" t="str">
            <v>5 needed, replace yearly F&amp;F short sleeve T shirt.</v>
          </cell>
          <cell r="E112" t="str">
            <v>Older Girls Green Single T-Shirt (Peacocks)</v>
          </cell>
          <cell r="G112">
            <v>3.5</v>
          </cell>
        </row>
        <row r="113">
          <cell r="B113" t="str">
            <v>Tops (long sleeved)</v>
          </cell>
          <cell r="C113" t="str">
            <v>12-16</v>
          </cell>
          <cell r="D113" t="str">
            <v>5 needed, replace yearly F&amp;F long sleeve top various colours/stripes etc</v>
          </cell>
          <cell r="E113" t="str">
            <v>Long Sleeve Top Five Pack (3-16yrs) (Next)</v>
          </cell>
          <cell r="F113" t="str">
            <v>Long Sleeve Rib T-Shirt (3-16yrs)</v>
          </cell>
          <cell r="G113">
            <v>6.5</v>
          </cell>
        </row>
        <row r="114">
          <cell r="B114" t="str">
            <v>Vest tops</v>
          </cell>
          <cell r="C114" t="str">
            <v>12-16</v>
          </cell>
          <cell r="D114" t="str">
            <v>5 needed, replace yearly F&amp;F Pack of 3 vests</v>
          </cell>
          <cell r="E114" t="str">
            <v>Lime/White/Stripe Ruffle Sleeve Rib Vest Three Pack (3-16yrs) (Next)</v>
          </cell>
          <cell r="F114" t="str">
            <v>Multi 5 Pack Ruffle Vests (3-16yrs</v>
          </cell>
          <cell r="G114">
            <v>28</v>
          </cell>
        </row>
        <row r="115">
          <cell r="B115" t="str">
            <v>Dresses, summer</v>
          </cell>
          <cell r="C115" t="str">
            <v>12-16</v>
          </cell>
          <cell r="D115" t="str">
            <v>2 needed, replace yearly F&amp;F Tile Print Maxi Dress</v>
          </cell>
          <cell r="E115" t="str">
            <v>Multi Ruffle Print Dress (3-16yrs) Next 12yrs</v>
          </cell>
          <cell r="F115" t="str">
            <v>Ecru Ditsy Ruffle Maxi Dress (3-16yrs)</v>
          </cell>
          <cell r="G115">
            <v>28</v>
          </cell>
        </row>
        <row r="116">
          <cell r="B116" t="str">
            <v>Cardigan</v>
          </cell>
          <cell r="C116" t="str">
            <v>12-16</v>
          </cell>
          <cell r="D116" t="str">
            <v>2 needed, replace yearly F&amp;F Lace Trim Cardigan with As New Technology</v>
          </cell>
          <cell r="E116" t="str">
            <v>V-Neck Cardigan (3-16yrs) (Next)</v>
          </cell>
          <cell r="G116">
            <v>12</v>
          </cell>
        </row>
        <row r="117">
          <cell r="B117" t="str">
            <v>Skirt</v>
          </cell>
          <cell r="C117" t="str">
            <v>12-16</v>
          </cell>
          <cell r="D117" t="str">
            <v>2 needed, replace yearly F&amp;F Square Print Skater Skirt</v>
          </cell>
          <cell r="E117" t="str">
            <v>Multi Printed Skirt (3-16yrs)</v>
          </cell>
          <cell r="F117" t="str">
            <v>Girls' Pure Cotton Gingham Skater Skirt</v>
          </cell>
          <cell r="G117">
            <v>10</v>
          </cell>
        </row>
        <row r="118">
          <cell r="B118" t="str">
            <v>Jeans</v>
          </cell>
          <cell r="C118" t="str">
            <v>12-16</v>
          </cell>
          <cell r="D118" t="str">
            <v>3 needed, replace yearly F&amp;F High Waisted Skinny Jeans</v>
          </cell>
          <cell r="E118" t="str">
            <v>Older Girls Mid Blue Skinny Jean (Peacocks)</v>
          </cell>
          <cell r="G118">
            <v>7.2</v>
          </cell>
        </row>
        <row r="119">
          <cell r="B119" t="str">
            <v>Leggings</v>
          </cell>
          <cell r="C119" t="str">
            <v>12-16</v>
          </cell>
          <cell r="D119" t="str">
            <v>3 needed, replace yearly F&amp;F cropped, plain, as new technology leggings.</v>
          </cell>
          <cell r="E119" t="str">
            <v>Older Girls Black slogan Leggings (Peacocks)</v>
          </cell>
          <cell r="G119">
            <v>7.2</v>
          </cell>
        </row>
        <row r="120">
          <cell r="B120" t="str">
            <v>Coat, winter</v>
          </cell>
          <cell r="C120" t="str">
            <v>12-16</v>
          </cell>
          <cell r="D120" t="str">
            <v>Warm waterproof coat, replace yearly Athletic Works 2 in 1 Ski Jacket</v>
          </cell>
          <cell r="E120" t="str">
            <v>Faux Fur Zip Through Padded Coat (3-16 Years) (M&amp;S)</v>
          </cell>
          <cell r="F120" t="str">
            <v>Stormwear™ Padded Fleece Lined Coat (3-16 Years)</v>
          </cell>
          <cell r="G120">
            <v>19.600000000000001</v>
          </cell>
        </row>
        <row r="121">
          <cell r="B121" t="str">
            <v>Jacket, lightweight</v>
          </cell>
          <cell r="C121" t="str">
            <v>12-16</v>
          </cell>
          <cell r="D121" t="str">
            <v>Light jacket e.g. denim, replace yearly F&amp;F  denim jacket</v>
          </cell>
          <cell r="E121" t="str">
            <v>Embroidered Denim Jacket (3-14 Years) (M&amp;S)</v>
          </cell>
          <cell r="G121">
            <v>20</v>
          </cell>
        </row>
        <row r="122">
          <cell r="B122" t="str">
            <v>Shirts, school</v>
          </cell>
          <cell r="C122" t="str">
            <v>12-16</v>
          </cell>
          <cell r="D122" t="str">
            <v>5 needed, replace yearly. CB agreed 6. F&amp;F School 2 Pack of Girls Easy Iron Long Sleeve Shirts. Packs of 2 so 6 in total.</v>
          </cell>
          <cell r="E122" t="str">
            <v>2 Pack Girls' \non Iron Blouses (M&amp;S)</v>
          </cell>
          <cell r="G122">
            <v>15</v>
          </cell>
        </row>
        <row r="123">
          <cell r="B123" t="str">
            <v>Jumper</v>
          </cell>
          <cell r="C123" t="str">
            <v>12-16</v>
          </cell>
          <cell r="D123" t="str">
            <v>2 needed, replace yearly. Could be jumper or cardigan. School stockist. Pullover school logo</v>
          </cell>
          <cell r="E123" t="str">
            <v>Cotton Rich Unisex Jumper (M&amp;S)</v>
          </cell>
          <cell r="F123" t="str">
            <v>Ballakermeen jumper</v>
          </cell>
          <cell r="G123">
            <v>12.5</v>
          </cell>
        </row>
        <row r="124">
          <cell r="B124" t="str">
            <v>Cardigan</v>
          </cell>
          <cell r="C124" t="str">
            <v>12-16</v>
          </cell>
          <cell r="D124" t="str">
            <v>2 needed, replace yearly. Could be jumper or cardigan. School stockist. Pullover school logo</v>
          </cell>
          <cell r="E124" t="str">
            <v>V-Neck Cardigan (3-16yrs) (M&amp;S)</v>
          </cell>
          <cell r="G124">
            <v>12.5</v>
          </cell>
        </row>
        <row r="125">
          <cell r="B125" t="str">
            <v>Trousers</v>
          </cell>
          <cell r="C125" t="str">
            <v>12-16</v>
          </cell>
          <cell r="D125" t="str">
            <v>2 needed, replace yearly F&amp;F girls school bow trim trousers</v>
          </cell>
          <cell r="E125" t="str">
            <v>Girls' Slim Leg Trousers (M&amp;S)</v>
          </cell>
          <cell r="G125">
            <v>14</v>
          </cell>
        </row>
        <row r="126">
          <cell r="B126" t="str">
            <v>Skirt</v>
          </cell>
          <cell r="C126" t="str">
            <v>12-16</v>
          </cell>
          <cell r="D126" t="str">
            <v>1 needed, replace yearly F&amp;F permanent pleat</v>
          </cell>
          <cell r="E126" t="str">
            <v>Girls' Slim Fit Skirt with Permanent Pleats (M&amp;S)</v>
          </cell>
          <cell r="G126">
            <v>14</v>
          </cell>
        </row>
        <row r="127">
          <cell r="B127" t="str">
            <v>Blazer</v>
          </cell>
          <cell r="C127" t="str">
            <v>12-16</v>
          </cell>
          <cell r="D127" t="str">
            <v>1 needed, replace every 2 years. School stockist. Girls fitted blazer</v>
          </cell>
          <cell r="E127" t="str">
            <v>Senior Girls' Blazer (M&amp;S)</v>
          </cell>
          <cell r="G127">
            <v>29</v>
          </cell>
        </row>
        <row r="128">
          <cell r="C128" t="str">
            <v>12-16</v>
          </cell>
        </row>
        <row r="129">
          <cell r="B129" t="str">
            <v>Shorts, school PE</v>
          </cell>
          <cell r="C129" t="str">
            <v>12-16</v>
          </cell>
          <cell r="D129" t="str">
            <v>School stockist - replace yearly Black shadow stripe shorts</v>
          </cell>
          <cell r="E129" t="str">
            <v>2 Pack Boys' Pure Cotton PE Shorts (M&amp;S)</v>
          </cell>
          <cell r="G129">
            <v>11</v>
          </cell>
        </row>
        <row r="130">
          <cell r="B130" t="str">
            <v>Fleece</v>
          </cell>
          <cell r="C130" t="str">
            <v>12-16</v>
          </cell>
          <cell r="D130" t="str">
            <v>School stockist - replace yearly Fleece Jacket. School Logo.</v>
          </cell>
          <cell r="E130" t="str">
            <v>Camouflage Half Zip Fleece (M&amp;Co)</v>
          </cell>
          <cell r="F130" t="str">
            <v>st ninians hoody</v>
          </cell>
          <cell r="G130">
            <v>19.45</v>
          </cell>
        </row>
        <row r="131">
          <cell r="B131" t="str">
            <v>Polo shirt, PE</v>
          </cell>
          <cell r="C131" t="str">
            <v>12-16</v>
          </cell>
          <cell r="D131" t="str">
            <v>School stockist - replace yearly PE polo shirt. Logo.</v>
          </cell>
          <cell r="E131" t="str">
            <v>2 Pack Boys’ Pure Cotton Polo Shirts (M&amp;S)</v>
          </cell>
          <cell r="G131">
            <v>13</v>
          </cell>
        </row>
        <row r="132">
          <cell r="B132" t="str">
            <v>Rugby shirt, PE</v>
          </cell>
          <cell r="C132" t="str">
            <v>12-16</v>
          </cell>
          <cell r="D132" t="str">
            <v>School stockist - replace yearly Games shirt (long sleeve) logo.</v>
          </cell>
        </row>
        <row r="133">
          <cell r="B133" t="str">
            <v>Sports socks, PE</v>
          </cell>
          <cell r="C133" t="str">
            <v>12-16</v>
          </cell>
          <cell r="D133" t="str">
            <v>Knee socks, e.g. for football/rugby, replace yearly Football socks</v>
          </cell>
          <cell r="E133" t="str">
            <v>Sondico 2 pack Football Socks (Sports Direct)</v>
          </cell>
          <cell r="G133">
            <v>4</v>
          </cell>
        </row>
        <row r="134">
          <cell r="B134" t="str">
            <v>Tie</v>
          </cell>
          <cell r="C134" t="str">
            <v>12-16</v>
          </cell>
          <cell r="D134" t="str">
            <v>School stockist - replace every 2 years School Tie.</v>
          </cell>
        </row>
        <row r="135">
          <cell r="B135" t="str">
            <v>Swimming costume</v>
          </cell>
          <cell r="C135" t="str">
            <v>12-16</v>
          </cell>
          <cell r="E135" t="str">
            <v>Slazenger Basic Swimming Suit Junior Girls (Sports Direct)</v>
          </cell>
          <cell r="G135">
            <v>2.99</v>
          </cell>
        </row>
        <row r="136">
          <cell r="B136" t="str">
            <v>Shoes, school</v>
          </cell>
          <cell r="C136" t="str">
            <v>12-16</v>
          </cell>
          <cell r="D136" t="str">
            <v>Clarks. Replace every 6 months Tizz Honey BL lace up brogue shoe</v>
          </cell>
          <cell r="E136" t="str">
            <v>Tizz Talk BL (Clarks)</v>
          </cell>
          <cell r="F136" t="str">
            <v>Scala Lace Youth</v>
          </cell>
          <cell r="G136">
            <v>46</v>
          </cell>
        </row>
        <row r="137">
          <cell r="B137" t="str">
            <v>Football boots</v>
          </cell>
          <cell r="C137" t="str">
            <v>12-16</v>
          </cell>
          <cell r="D137" t="str">
            <v>PE kit - Sports Direct, replace every 6 months. CB group said would cost about £15 and could replace yearly as not worn all year round. Adidas Goletto FG Junior Football Boots</v>
          </cell>
          <cell r="E137" t="str">
            <v>adidas X 18.4 Junior Leather Football Boots (Sports Direct)</v>
          </cell>
          <cell r="G137">
            <v>25</v>
          </cell>
        </row>
        <row r="138">
          <cell r="B138" t="str">
            <v>Trainers</v>
          </cell>
          <cell r="C138" t="str">
            <v>12-16</v>
          </cell>
          <cell r="D138" t="str">
            <v>1 pair for school - PE kit, 1 pair for casual wear. Both Sports Direct. Replace every 6 months. CB group changed to 1 pair costing approx £20 every 6 months. Reebok Triple Hall 3 Running Shoes ladies</v>
          </cell>
          <cell r="E138" t="str">
            <v>Reebok Classic glide Trainers Mens (Sports Direct)</v>
          </cell>
          <cell r="G138">
            <v>28</v>
          </cell>
        </row>
        <row r="139">
          <cell r="B139" t="str">
            <v>Bus fares</v>
          </cell>
          <cell r="C139" t="str">
            <v>12-16</v>
          </cell>
          <cell r="D139" t="str">
            <v>£10 a week bus fares based on £1 each way each day. Throughout the year as would have transport needs (e.g. socialising) during school holidays. Wouldn't be needed for week on family holiday, so 51x10=£510 per year. [Kinchcard Loughborough Town £7.50 for 10 trips]</v>
          </cell>
        </row>
        <row r="140">
          <cell r="B140" t="str">
            <v>Books</v>
          </cell>
          <cell r="C140" t="str">
            <v>12-16</v>
          </cell>
          <cell r="D140" t="str">
            <v xml:space="preserve">£30 a year to cover study guides and/or recreational reading (if not exam age). </v>
          </cell>
        </row>
        <row r="141">
          <cell r="B141" t="str">
            <v>Calculator</v>
          </cell>
          <cell r="C141" t="str">
            <v>12-16</v>
          </cell>
          <cell r="D141" t="str">
            <v>Would last 6 years. Casio Fx-83Gt Plus Scientific Calculator</v>
          </cell>
          <cell r="E141" t="str">
            <v>CASIO fx-83GT PLUS Scientific Calculator (WH Smith)</v>
          </cell>
          <cell r="G141">
            <v>9.99</v>
          </cell>
        </row>
        <row r="142">
          <cell r="B142" t="str">
            <v>Pencil case</v>
          </cell>
          <cell r="C142" t="str">
            <v>12-16</v>
          </cell>
          <cell r="D142" t="str">
            <v>Added by CB group. Replace yearly. Pink or Black Boot Bag Pencil Case</v>
          </cell>
          <cell r="E142" t="str">
            <v>WHSmith Smiley Pencil Case (WH Smith)</v>
          </cell>
          <cell r="G142">
            <v>4.99</v>
          </cell>
        </row>
        <row r="143">
          <cell r="B143" t="str">
            <v>Stationery</v>
          </cell>
          <cell r="C143" t="str">
            <v>12-16</v>
          </cell>
          <cell r="D143" t="str">
            <v xml:space="preserve">Added by CB group. £10 a year for stationery for school (eg pens, pencils, erasers, sharpener, highlighters) </v>
          </cell>
        </row>
        <row r="144">
          <cell r="B144" t="str">
            <v>Birthday presents for child (secondary)</v>
          </cell>
          <cell r="C144" t="str">
            <v>12-16</v>
          </cell>
          <cell r="D144" t="str">
            <v xml:space="preserve">£50 present plus £2 to cover wrapping and card </v>
          </cell>
        </row>
        <row r="145">
          <cell r="B145" t="str">
            <v>Birthday celebration</v>
          </cell>
          <cell r="C145" t="str">
            <v>12-16</v>
          </cell>
          <cell r="D145" t="str">
            <v xml:space="preserve">£60 for a birthday outing with 3 friends, e.g. bowling/cinema/meal out (e.g. TGI Fridays) </v>
          </cell>
        </row>
        <row r="146">
          <cell r="B146" t="str">
            <v>Birthday presents - other children</v>
          </cell>
          <cell r="C146" t="str">
            <v>12-16</v>
          </cell>
          <cell r="D146" t="str">
            <v xml:space="preserve">£10 for present, wrapping and card for 3 friends </v>
          </cell>
        </row>
        <row r="147">
          <cell r="B147" t="str">
            <v>Christmas presents for child (secondary)</v>
          </cell>
          <cell r="C147" t="str">
            <v>12-16</v>
          </cell>
          <cell r="D147" t="str">
            <v xml:space="preserve">£150 for presents and £5 for wrapping. Any presents for friends/family would have to come out of pocket money.  Parents would probably give family presents and add her name to them. </v>
          </cell>
        </row>
        <row r="148">
          <cell r="B148" t="str">
            <v>Activities- school (secondary)</v>
          </cell>
          <cell r="C148" t="str">
            <v>12-16</v>
          </cell>
          <cell r="D148" t="str">
            <v xml:space="preserve">£50 per year for school trips, to cover educational outings e.g. theatre visits but also recreational ones, e.g. end of year trip to Alton Towers when whole year group goes and important for her not to feel excluded. </v>
          </cell>
        </row>
        <row r="149">
          <cell r="B149" t="str">
            <v>Activities-out of school (secondary)</v>
          </cell>
          <cell r="C149" t="str">
            <v>12-16</v>
          </cell>
          <cell r="D149" t="str">
            <v xml:space="preserve">Activities important for learning new skills, physical exercise, important for social skills and interacting with others. £10 per week to include all costs of any activities, e.g.  Dance, swimming, football, martial arts, Guides - would include uniform, subs, camps, trips, equipment etc. Could be 2 cheaper ones or one more expensive one per week. FG1 said would be 48 weeks out of 52 so £480 per year. </v>
          </cell>
        </row>
        <row r="150">
          <cell r="B150" t="str">
            <v>Activities - non-term time</v>
          </cell>
          <cell r="C150" t="str">
            <v>12-16</v>
          </cell>
          <cell r="D150" t="str">
            <v xml:space="preserve">£20 a week spending money for unsupervised time in school holidays - wouldn't need childcare but could go to the cinema/bowling etc. with friends. 10 weeks (4 summer, 3x half terms, 2 Easter, 1 Christmas) </v>
          </cell>
        </row>
        <row r="151">
          <cell r="B151" t="str">
            <v>Pocket money</v>
          </cell>
          <cell r="C151" t="str">
            <v>12-16</v>
          </cell>
          <cell r="D151" t="str">
            <v xml:space="preserve">£5 pocket money per week to cover cosmetics (apart from foundation), etc. [additional £5 once a month to buy something to eat when out shopping with friends in food budget] </v>
          </cell>
        </row>
        <row r="152">
          <cell r="B152" t="str">
            <v>Holiday - spending money</v>
          </cell>
          <cell r="C152" t="str">
            <v>12-16</v>
          </cell>
          <cell r="D152" t="str">
            <v xml:space="preserve">£10 a day spending money. More for school aged children to do, more likely to want to do things independently. </v>
          </cell>
        </row>
        <row r="153">
          <cell r="B153" t="str">
            <v>Shin pads</v>
          </cell>
          <cell r="C153" t="str">
            <v>5-11</v>
          </cell>
          <cell r="E153" t="str">
            <v>Aidas Messi Youth</v>
          </cell>
        </row>
      </sheetData>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56"/>
  <sheetViews>
    <sheetView tabSelected="1" zoomScale="70" zoomScaleNormal="70" workbookViewId="0">
      <selection activeCell="D11" sqref="D11"/>
    </sheetView>
  </sheetViews>
  <sheetFormatPr defaultColWidth="9" defaultRowHeight="14" x14ac:dyDescent="0.3"/>
  <cols>
    <col min="1" max="2" width="9" style="23"/>
    <col min="3" max="3" width="28.58203125" style="23" customWidth="1"/>
    <col min="4" max="4" width="17.25" style="23" customWidth="1"/>
    <col min="5" max="5" width="13.08203125" style="23" customWidth="1"/>
    <col min="6" max="6" width="22.5" style="23" bestFit="1" customWidth="1"/>
    <col min="7" max="7" width="16.33203125" style="23" bestFit="1" customWidth="1"/>
    <col min="8" max="8" width="10.83203125" style="23" bestFit="1" customWidth="1"/>
    <col min="9" max="9" width="20.08203125" style="23" bestFit="1" customWidth="1"/>
    <col min="10" max="10" width="17.25" style="23" customWidth="1"/>
    <col min="11" max="11" width="15.5" style="23" customWidth="1"/>
    <col min="12" max="16384" width="9" style="23"/>
  </cols>
  <sheetData>
    <row r="2" spans="3:13" x14ac:dyDescent="0.3">
      <c r="C2" s="11" t="s">
        <v>774</v>
      </c>
      <c r="D2" s="11" t="s">
        <v>6</v>
      </c>
      <c r="E2" s="11" t="s">
        <v>781</v>
      </c>
      <c r="F2" s="71"/>
    </row>
    <row r="3" spans="3:13" x14ac:dyDescent="0.3">
      <c r="C3" s="10" t="s">
        <v>775</v>
      </c>
      <c r="D3" s="12">
        <f>+'Single Male'!I333</f>
        <v>401.60127262917018</v>
      </c>
      <c r="E3" s="12">
        <f>+D3/37.5</f>
        <v>10.709367270111205</v>
      </c>
      <c r="F3" s="72"/>
    </row>
    <row r="4" spans="3:13" x14ac:dyDescent="0.3">
      <c r="C4" s="10" t="s">
        <v>776</v>
      </c>
      <c r="D4" s="12">
        <f>+'Single Female'!I345</f>
        <v>413.80815877908634</v>
      </c>
      <c r="E4" s="12">
        <f t="shared" ref="E4:E6" si="0">+D4/37.5</f>
        <v>11.034884234108969</v>
      </c>
      <c r="F4" s="72"/>
    </row>
    <row r="5" spans="3:13" x14ac:dyDescent="0.3">
      <c r="C5" s="10" t="s">
        <v>777</v>
      </c>
      <c r="D5" s="12">
        <f>+Couple!I380</f>
        <v>503.38985485514536</v>
      </c>
      <c r="E5" s="12">
        <f>+(D5/37.5)/2</f>
        <v>6.7118647314019384</v>
      </c>
      <c r="F5" s="72"/>
    </row>
    <row r="6" spans="3:13" x14ac:dyDescent="0.3">
      <c r="C6" s="10" t="s">
        <v>778</v>
      </c>
      <c r="D6" s="12">
        <f>+'Single +1'!I392+Child!H154</f>
        <v>683.67826761209437</v>
      </c>
      <c r="E6" s="12">
        <f t="shared" si="0"/>
        <v>18.231420469655848</v>
      </c>
    </row>
    <row r="7" spans="3:13" x14ac:dyDescent="0.3">
      <c r="C7" s="10" t="s">
        <v>779</v>
      </c>
      <c r="D7" s="12">
        <f>+'Couple +1'!I445+Child!H154</f>
        <v>761.98817969761228</v>
      </c>
      <c r="E7" s="12">
        <f>+(D7/37.5)/2</f>
        <v>10.159842395968164</v>
      </c>
    </row>
    <row r="8" spans="3:13" x14ac:dyDescent="0.3">
      <c r="C8" s="10" t="s">
        <v>780</v>
      </c>
      <c r="D8" s="12">
        <f>+'Couple +2'!I465+(2*Child!H154)</f>
        <v>925.0586612053761</v>
      </c>
      <c r="E8" s="12">
        <f>+(D8/37.5)/2</f>
        <v>12.334115482738348</v>
      </c>
    </row>
    <row r="9" spans="3:13" x14ac:dyDescent="0.3">
      <c r="C9" s="10" t="s">
        <v>797</v>
      </c>
      <c r="D9" s="12">
        <f>+'Couple +3'!I474+(3*Child!H154)</f>
        <v>1086.2224403510886</v>
      </c>
      <c r="E9" s="12">
        <f>+(D9/37.5)/2</f>
        <v>14.482965871347847</v>
      </c>
    </row>
    <row r="10" spans="3:13" x14ac:dyDescent="0.3">
      <c r="C10" s="10" t="s">
        <v>872</v>
      </c>
      <c r="D10" s="12">
        <f>+'Male pensioner '!H394</f>
        <v>364.52726411255776</v>
      </c>
      <c r="E10" s="12">
        <f t="shared" ref="E10:E12" si="1">+(D10/37.5)/2</f>
        <v>4.8603635215007701</v>
      </c>
    </row>
    <row r="11" spans="3:13" x14ac:dyDescent="0.3">
      <c r="C11" s="10" t="s">
        <v>1397</v>
      </c>
      <c r="D11" s="12">
        <f>+'Female pensioner'!H405</f>
        <v>378.66285646471869</v>
      </c>
      <c r="E11" s="12">
        <f t="shared" si="1"/>
        <v>5.0488380861962492</v>
      </c>
    </row>
    <row r="12" spans="3:13" x14ac:dyDescent="0.3">
      <c r="C12" s="10" t="s">
        <v>900</v>
      </c>
      <c r="D12" s="12">
        <f>+'Partnered pensioner'!H485</f>
        <v>502.25119840201131</v>
      </c>
      <c r="E12" s="12">
        <f t="shared" si="1"/>
        <v>6.6966826453601511</v>
      </c>
    </row>
    <row r="13" spans="3:13" x14ac:dyDescent="0.3">
      <c r="H13"/>
      <c r="I13"/>
      <c r="J13"/>
      <c r="K13"/>
      <c r="L13"/>
      <c r="M13"/>
    </row>
    <row r="14" spans="3:13" x14ac:dyDescent="0.3">
      <c r="C14" s="71" t="s">
        <v>782</v>
      </c>
      <c r="H14"/>
      <c r="I14"/>
      <c r="J14"/>
      <c r="K14"/>
      <c r="L14"/>
      <c r="M14"/>
    </row>
    <row r="15" spans="3:13" x14ac:dyDescent="0.3">
      <c r="H15"/>
      <c r="I15"/>
      <c r="J15"/>
      <c r="K15"/>
      <c r="L15"/>
      <c r="M15"/>
    </row>
    <row r="16" spans="3:13" x14ac:dyDescent="0.3">
      <c r="C16" s="10"/>
      <c r="D16" s="11" t="s">
        <v>783</v>
      </c>
      <c r="E16" s="11" t="s">
        <v>781</v>
      </c>
      <c r="F16" s="11" t="s">
        <v>801</v>
      </c>
      <c r="H16"/>
      <c r="I16"/>
      <c r="J16"/>
      <c r="K16"/>
      <c r="L16"/>
      <c r="M16"/>
    </row>
    <row r="17" spans="3:13" x14ac:dyDescent="0.3">
      <c r="C17" s="10" t="s">
        <v>775</v>
      </c>
      <c r="D17" s="30">
        <v>0.46899999999999997</v>
      </c>
      <c r="E17" s="73">
        <f>+E3</f>
        <v>10.709367270111205</v>
      </c>
      <c r="F17" s="12">
        <f>+E17*D17</f>
        <v>5.0226932496821544</v>
      </c>
      <c r="H17"/>
      <c r="I17"/>
      <c r="J17"/>
      <c r="K17"/>
      <c r="L17"/>
      <c r="M17"/>
    </row>
    <row r="18" spans="3:13" x14ac:dyDescent="0.3">
      <c r="C18" s="10" t="s">
        <v>776</v>
      </c>
      <c r="D18" s="30">
        <v>0.53100000000000003</v>
      </c>
      <c r="E18" s="73">
        <f>+E4</f>
        <v>11.034884234108969</v>
      </c>
      <c r="F18" s="12">
        <f>+E18*D18</f>
        <v>5.859523528311863</v>
      </c>
      <c r="H18"/>
      <c r="I18"/>
      <c r="J18"/>
      <c r="K18"/>
      <c r="L18"/>
      <c r="M18"/>
    </row>
    <row r="19" spans="3:13" x14ac:dyDescent="0.3">
      <c r="C19" s="11" t="s">
        <v>784</v>
      </c>
      <c r="D19" s="12"/>
      <c r="E19" s="10"/>
      <c r="F19" s="73">
        <f>SUM(F17:F18)</f>
        <v>10.882216777994017</v>
      </c>
      <c r="H19"/>
      <c r="I19"/>
      <c r="J19"/>
      <c r="K19"/>
      <c r="L19"/>
      <c r="M19"/>
    </row>
    <row r="20" spans="3:13" x14ac:dyDescent="0.3">
      <c r="H20"/>
      <c r="I20"/>
      <c r="J20"/>
      <c r="K20"/>
      <c r="L20"/>
      <c r="M20"/>
    </row>
    <row r="21" spans="3:13" x14ac:dyDescent="0.3">
      <c r="H21"/>
      <c r="I21"/>
      <c r="J21"/>
      <c r="K21"/>
      <c r="L21"/>
      <c r="M21"/>
    </row>
    <row r="22" spans="3:13" x14ac:dyDescent="0.3">
      <c r="C22" s="71" t="s">
        <v>785</v>
      </c>
      <c r="H22"/>
      <c r="I22"/>
      <c r="J22"/>
      <c r="K22"/>
      <c r="L22"/>
      <c r="M22"/>
    </row>
    <row r="23" spans="3:13" x14ac:dyDescent="0.3">
      <c r="C23" s="71"/>
      <c r="H23"/>
      <c r="I23"/>
      <c r="J23"/>
      <c r="K23"/>
      <c r="L23"/>
      <c r="M23"/>
    </row>
    <row r="24" spans="3:13" x14ac:dyDescent="0.3">
      <c r="C24" s="10"/>
      <c r="D24" s="11" t="s">
        <v>783</v>
      </c>
      <c r="E24" s="11" t="s">
        <v>781</v>
      </c>
      <c r="F24" s="11" t="s">
        <v>801</v>
      </c>
      <c r="H24"/>
      <c r="I24"/>
      <c r="J24"/>
      <c r="K24"/>
      <c r="L24"/>
      <c r="M24"/>
    </row>
    <row r="25" spans="3:13" x14ac:dyDescent="0.3">
      <c r="C25" s="10" t="s">
        <v>786</v>
      </c>
      <c r="D25" s="30">
        <v>0.33119999999999999</v>
      </c>
      <c r="E25" s="73">
        <f>+F19</f>
        <v>10.882216777994017</v>
      </c>
      <c r="F25" s="12">
        <f>+E25*D25</f>
        <v>3.6041901968716186</v>
      </c>
      <c r="H25"/>
      <c r="I25"/>
      <c r="J25"/>
      <c r="K25"/>
      <c r="L25"/>
      <c r="M25"/>
    </row>
    <row r="26" spans="3:13" x14ac:dyDescent="0.3">
      <c r="C26" s="10" t="s">
        <v>777</v>
      </c>
      <c r="D26" s="30">
        <v>0.32819999999999999</v>
      </c>
      <c r="E26" s="73">
        <f>+E5</f>
        <v>6.7118647314019384</v>
      </c>
      <c r="F26" s="12">
        <f t="shared" ref="F26:F30" si="2">+E26*D26</f>
        <v>2.2028340048461161</v>
      </c>
      <c r="H26"/>
      <c r="I26"/>
      <c r="J26"/>
      <c r="K26"/>
      <c r="L26"/>
      <c r="M26"/>
    </row>
    <row r="27" spans="3:13" x14ac:dyDescent="0.3">
      <c r="C27" s="10" t="s">
        <v>787</v>
      </c>
      <c r="D27" s="30">
        <v>5.3800000000000001E-2</v>
      </c>
      <c r="E27" s="73">
        <f>+E6</f>
        <v>18.231420469655848</v>
      </c>
      <c r="F27" s="12">
        <f t="shared" si="2"/>
        <v>0.98085042126748467</v>
      </c>
      <c r="H27"/>
      <c r="I27"/>
      <c r="J27"/>
      <c r="K27"/>
      <c r="L27"/>
      <c r="M27"/>
    </row>
    <row r="28" spans="3:13" x14ac:dyDescent="0.3">
      <c r="C28" s="10" t="s">
        <v>788</v>
      </c>
      <c r="D28" s="30">
        <v>0.106</v>
      </c>
      <c r="E28" s="73">
        <f>+E7</f>
        <v>10.159842395968164</v>
      </c>
      <c r="F28" s="12">
        <f t="shared" si="2"/>
        <v>1.0769432939726253</v>
      </c>
      <c r="H28"/>
      <c r="I28"/>
      <c r="J28"/>
      <c r="K28"/>
      <c r="L28"/>
      <c r="M28"/>
    </row>
    <row r="29" spans="3:13" x14ac:dyDescent="0.3">
      <c r="C29" s="10" t="s">
        <v>789</v>
      </c>
      <c r="D29" s="30">
        <v>0.1363</v>
      </c>
      <c r="E29" s="73">
        <f>+E8</f>
        <v>12.334115482738348</v>
      </c>
      <c r="F29" s="12">
        <f t="shared" si="2"/>
        <v>1.6811399402972369</v>
      </c>
      <c r="H29"/>
      <c r="I29"/>
      <c r="J29"/>
      <c r="K29"/>
      <c r="L29"/>
      <c r="M29"/>
    </row>
    <row r="30" spans="3:13" x14ac:dyDescent="0.3">
      <c r="C30" s="10" t="s">
        <v>790</v>
      </c>
      <c r="D30" s="30">
        <v>4.4499999999999998E-2</v>
      </c>
      <c r="E30" s="73">
        <f>+E9</f>
        <v>14.482965871347847</v>
      </c>
      <c r="F30" s="12">
        <f t="shared" si="2"/>
        <v>0.6444919812749792</v>
      </c>
      <c r="H30"/>
      <c r="I30"/>
      <c r="J30"/>
      <c r="K30"/>
      <c r="L30"/>
      <c r="M30"/>
    </row>
    <row r="31" spans="3:13" x14ac:dyDescent="0.3">
      <c r="C31" s="11" t="s">
        <v>791</v>
      </c>
      <c r="D31" s="11"/>
      <c r="E31" s="10"/>
      <c r="F31" s="13">
        <f>SUM(F25:F30)</f>
        <v>10.190449838530062</v>
      </c>
      <c r="G31" s="8"/>
      <c r="H31"/>
      <c r="I31"/>
      <c r="J31"/>
      <c r="K31"/>
      <c r="L31"/>
      <c r="M31"/>
    </row>
    <row r="32" spans="3:13" x14ac:dyDescent="0.3">
      <c r="C32"/>
      <c r="D32"/>
      <c r="E32"/>
      <c r="F32"/>
      <c r="G32"/>
      <c r="H32"/>
      <c r="I32"/>
      <c r="J32"/>
      <c r="K32"/>
      <c r="L32"/>
      <c r="M32"/>
    </row>
    <row r="33" spans="3:13" x14ac:dyDescent="0.3">
      <c r="C33"/>
      <c r="D33"/>
      <c r="E33"/>
      <c r="F33"/>
      <c r="G33"/>
      <c r="H33"/>
      <c r="I33"/>
      <c r="J33"/>
      <c r="K33"/>
      <c r="L33"/>
      <c r="M33"/>
    </row>
    <row r="34" spans="3:13" x14ac:dyDescent="0.3">
      <c r="C34"/>
      <c r="D34"/>
      <c r="E34"/>
      <c r="F34"/>
      <c r="G34"/>
      <c r="H34"/>
      <c r="I34"/>
      <c r="J34"/>
      <c r="K34"/>
      <c r="L34"/>
      <c r="M34"/>
    </row>
    <row r="35" spans="3:13" x14ac:dyDescent="0.3">
      <c r="C35"/>
      <c r="D35"/>
      <c r="E35"/>
      <c r="F35"/>
      <c r="G35"/>
      <c r="H35"/>
      <c r="I35"/>
      <c r="J35"/>
      <c r="K35"/>
      <c r="L35"/>
      <c r="M35"/>
    </row>
    <row r="36" spans="3:13" x14ac:dyDescent="0.3">
      <c r="C36"/>
      <c r="D36"/>
      <c r="E36"/>
      <c r="F36"/>
      <c r="G36"/>
      <c r="H36"/>
      <c r="I36"/>
      <c r="J36"/>
      <c r="K36"/>
      <c r="L36"/>
      <c r="M36"/>
    </row>
    <row r="37" spans="3:13" x14ac:dyDescent="0.3">
      <c r="C37"/>
      <c r="D37"/>
      <c r="E37"/>
      <c r="F37"/>
      <c r="G37"/>
      <c r="H37"/>
      <c r="I37"/>
      <c r="J37"/>
      <c r="K37"/>
      <c r="L37"/>
      <c r="M37"/>
    </row>
    <row r="38" spans="3:13" x14ac:dyDescent="0.3">
      <c r="C38"/>
      <c r="D38"/>
      <c r="E38"/>
      <c r="F38"/>
      <c r="G38"/>
      <c r="H38"/>
      <c r="I38"/>
      <c r="J38"/>
      <c r="K38"/>
      <c r="L38"/>
      <c r="M38"/>
    </row>
    <row r="39" spans="3:13" x14ac:dyDescent="0.3">
      <c r="D39" s="31"/>
      <c r="E39" s="31"/>
      <c r="F39" s="8"/>
      <c r="G39" s="8"/>
      <c r="H39"/>
      <c r="I39"/>
      <c r="J39"/>
      <c r="K39"/>
      <c r="L39"/>
      <c r="M39"/>
    </row>
    <row r="40" spans="3:13" x14ac:dyDescent="0.3">
      <c r="D40" s="31"/>
      <c r="E40" s="31"/>
      <c r="F40" s="8"/>
      <c r="G40" s="8"/>
      <c r="H40"/>
      <c r="I40"/>
      <c r="J40"/>
      <c r="K40"/>
      <c r="L40"/>
      <c r="M40"/>
    </row>
    <row r="41" spans="3:13" x14ac:dyDescent="0.3">
      <c r="D41" s="31"/>
      <c r="E41" s="31"/>
      <c r="F41" s="8"/>
      <c r="G41" s="8"/>
      <c r="H41"/>
      <c r="I41"/>
      <c r="J41"/>
      <c r="K41"/>
      <c r="L41"/>
      <c r="M41"/>
    </row>
    <row r="42" spans="3:13" x14ac:dyDescent="0.3">
      <c r="D42" s="31"/>
      <c r="E42" s="31"/>
      <c r="F42" s="8"/>
      <c r="G42" s="8"/>
      <c r="H42"/>
      <c r="I42"/>
      <c r="J42"/>
      <c r="K42"/>
      <c r="L42"/>
      <c r="M42"/>
    </row>
    <row r="43" spans="3:13" x14ac:dyDescent="0.3">
      <c r="E43" s="8"/>
      <c r="F43" s="8"/>
      <c r="G43" s="8"/>
    </row>
    <row r="44" spans="3:13" x14ac:dyDescent="0.3">
      <c r="E44" s="8"/>
      <c r="F44" s="8"/>
      <c r="G44" s="8"/>
    </row>
    <row r="45" spans="3:13" x14ac:dyDescent="0.3">
      <c r="D45" s="8"/>
      <c r="E45" s="8"/>
      <c r="F45" s="74"/>
      <c r="G45" s="8"/>
    </row>
    <row r="46" spans="3:13" x14ac:dyDescent="0.3">
      <c r="D46" s="8"/>
      <c r="E46" s="8"/>
      <c r="F46" s="8"/>
      <c r="G46" s="8"/>
    </row>
    <row r="47" spans="3:13" x14ac:dyDescent="0.3">
      <c r="D47" s="8"/>
      <c r="E47" s="8"/>
      <c r="F47" s="8"/>
      <c r="G47" s="8"/>
    </row>
    <row r="48" spans="3:13" x14ac:dyDescent="0.3">
      <c r="D48" s="8"/>
      <c r="E48" s="8"/>
      <c r="F48" s="8"/>
      <c r="G48" s="8"/>
    </row>
    <row r="49" spans="3:7" x14ac:dyDescent="0.3">
      <c r="E49" s="8"/>
      <c r="F49" s="8"/>
      <c r="G49" s="8"/>
    </row>
    <row r="51" spans="3:7" x14ac:dyDescent="0.3">
      <c r="C51" s="71"/>
    </row>
    <row r="54" spans="3:7" x14ac:dyDescent="0.3">
      <c r="E54" s="74"/>
      <c r="F54" s="31"/>
      <c r="G54" s="31"/>
    </row>
    <row r="55" spans="3:7" x14ac:dyDescent="0.3">
      <c r="E55" s="74"/>
      <c r="F55" s="31"/>
      <c r="G55" s="31"/>
    </row>
    <row r="56" spans="3:7" x14ac:dyDescent="0.3">
      <c r="E56" s="74"/>
      <c r="F56" s="31"/>
      <c r="G56" s="31"/>
    </row>
  </sheetData>
  <printOptions horizontalCentered="1" verticalCentered="1"/>
  <pageMargins left="0.70866141732283472" right="0.70866141732283472" top="0.74803149606299213" bottom="0.74803149606299213" header="0.31496062992125984" footer="0.31496062992125984"/>
  <pageSetup paperSize="9" scale="63" fitToWidth="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5"/>
  <sheetViews>
    <sheetView zoomScale="80" zoomScaleNormal="80" workbookViewId="0">
      <pane ySplit="2" topLeftCell="A72" activePane="bottomLeft" state="frozen"/>
      <selection pane="bottomLeft" activeCell="D107" sqref="D106:D107"/>
    </sheetView>
  </sheetViews>
  <sheetFormatPr defaultColWidth="9" defaultRowHeight="14" x14ac:dyDescent="0.3"/>
  <cols>
    <col min="1" max="1" width="28.25" style="34" customWidth="1"/>
    <col min="2" max="2" width="5.75" style="34" customWidth="1"/>
    <col min="3" max="3" width="47" style="34" customWidth="1"/>
    <col min="4" max="4" width="10.33203125" style="69" customWidth="1"/>
    <col min="5" max="5" width="11.58203125" style="34" bestFit="1" customWidth="1"/>
    <col min="6" max="6" width="9.25" style="34" bestFit="1" customWidth="1"/>
    <col min="7" max="7" width="14" style="8" customWidth="1"/>
    <col min="8" max="8" width="14.33203125" style="34" bestFit="1" customWidth="1"/>
    <col min="9" max="11" width="9" style="34"/>
    <col min="12" max="16384" width="9" style="23"/>
  </cols>
  <sheetData>
    <row r="1" spans="1:9" x14ac:dyDescent="0.3">
      <c r="A1" s="24" t="s">
        <v>812</v>
      </c>
      <c r="B1" s="38"/>
      <c r="C1" s="32"/>
      <c r="D1" s="63"/>
      <c r="E1" s="32"/>
      <c r="F1" s="32"/>
      <c r="G1" s="47"/>
      <c r="H1" s="32"/>
      <c r="I1" s="32"/>
    </row>
    <row r="2" spans="1:9" x14ac:dyDescent="0.3">
      <c r="A2" s="25" t="s">
        <v>8</v>
      </c>
      <c r="B2" s="40" t="s">
        <v>0</v>
      </c>
      <c r="C2" s="11" t="s">
        <v>1</v>
      </c>
      <c r="D2" s="56" t="s">
        <v>1294</v>
      </c>
      <c r="E2" s="11" t="s">
        <v>3</v>
      </c>
      <c r="F2" s="11" t="s">
        <v>4</v>
      </c>
      <c r="G2" s="13" t="s">
        <v>5</v>
      </c>
      <c r="H2" s="13" t="s">
        <v>6</v>
      </c>
      <c r="I2" s="32"/>
    </row>
    <row r="3" spans="1:9" x14ac:dyDescent="0.3">
      <c r="A3" s="25" t="s">
        <v>7</v>
      </c>
      <c r="B3" s="39"/>
      <c r="C3" s="28"/>
      <c r="D3" s="63"/>
      <c r="E3" s="32"/>
      <c r="F3" s="32"/>
      <c r="G3" s="47"/>
      <c r="H3" s="32"/>
      <c r="I3" s="32"/>
    </row>
    <row r="4" spans="1:9" x14ac:dyDescent="0.3">
      <c r="A4" s="28"/>
      <c r="B4" s="39">
        <v>1</v>
      </c>
      <c r="C4" s="37" t="s">
        <v>813</v>
      </c>
      <c r="D4" s="64">
        <v>1.1599999999999999</v>
      </c>
      <c r="E4" s="32"/>
      <c r="F4" s="32">
        <v>1</v>
      </c>
      <c r="G4" s="47">
        <v>1.1000000000000001</v>
      </c>
      <c r="H4" s="12">
        <f t="shared" ref="H4:H35" si="0">+(D4*F4)/G4</f>
        <v>1.0545454545454545</v>
      </c>
      <c r="I4" s="32"/>
    </row>
    <row r="5" spans="1:9" x14ac:dyDescent="0.3">
      <c r="A5" s="28"/>
      <c r="B5" s="39">
        <v>2</v>
      </c>
      <c r="C5" s="37" t="s">
        <v>1429</v>
      </c>
      <c r="D5" s="64">
        <v>3</v>
      </c>
      <c r="E5" s="32"/>
      <c r="F5" s="32">
        <v>1</v>
      </c>
      <c r="G5" s="47">
        <v>3.5</v>
      </c>
      <c r="H5" s="12">
        <f t="shared" si="0"/>
        <v>0.8571428571428571</v>
      </c>
      <c r="I5" s="32"/>
    </row>
    <row r="6" spans="1:9" x14ac:dyDescent="0.3">
      <c r="A6" s="28"/>
      <c r="B6" s="39">
        <v>3</v>
      </c>
      <c r="C6" s="37" t="s">
        <v>1430</v>
      </c>
      <c r="D6" s="64">
        <v>14</v>
      </c>
      <c r="E6" s="32"/>
      <c r="F6" s="32">
        <v>1</v>
      </c>
      <c r="G6" s="47">
        <v>4</v>
      </c>
      <c r="H6" s="12">
        <f t="shared" si="0"/>
        <v>3.5</v>
      </c>
      <c r="I6" s="32"/>
    </row>
    <row r="7" spans="1:9" x14ac:dyDescent="0.3">
      <c r="A7" s="28"/>
      <c r="B7" s="39">
        <v>4</v>
      </c>
      <c r="C7" s="37" t="s">
        <v>22</v>
      </c>
      <c r="D7" s="64">
        <v>1.73</v>
      </c>
      <c r="E7" s="32"/>
      <c r="F7" s="32">
        <v>2</v>
      </c>
      <c r="G7" s="47">
        <v>1</v>
      </c>
      <c r="H7" s="12">
        <f t="shared" si="0"/>
        <v>3.46</v>
      </c>
      <c r="I7" s="32"/>
    </row>
    <row r="8" spans="1:9" x14ac:dyDescent="0.3">
      <c r="A8" s="28"/>
      <c r="B8" s="39">
        <v>5</v>
      </c>
      <c r="C8" s="37" t="s">
        <v>23</v>
      </c>
      <c r="D8" s="63">
        <f>1.73/2</f>
        <v>0.86499999999999999</v>
      </c>
      <c r="E8" s="32"/>
      <c r="F8" s="32">
        <v>1</v>
      </c>
      <c r="G8" s="47">
        <v>1</v>
      </c>
      <c r="H8" s="12">
        <f t="shared" si="0"/>
        <v>0.86499999999999999</v>
      </c>
      <c r="I8" s="32"/>
    </row>
    <row r="9" spans="1:9" x14ac:dyDescent="0.3">
      <c r="A9" s="28"/>
      <c r="B9" s="39">
        <v>6</v>
      </c>
      <c r="C9" s="37" t="s">
        <v>24</v>
      </c>
      <c r="D9" s="63">
        <v>2.63</v>
      </c>
      <c r="E9" s="32"/>
      <c r="F9" s="32">
        <v>1</v>
      </c>
      <c r="G9" s="47">
        <v>8</v>
      </c>
      <c r="H9" s="12">
        <f t="shared" si="0"/>
        <v>0.32874999999999999</v>
      </c>
      <c r="I9" s="32"/>
    </row>
    <row r="10" spans="1:9" x14ac:dyDescent="0.3">
      <c r="A10" s="28"/>
      <c r="B10" s="39">
        <v>7</v>
      </c>
      <c r="C10" s="37" t="s">
        <v>27</v>
      </c>
      <c r="D10" s="63">
        <v>4.7300000000000004</v>
      </c>
      <c r="E10" s="32"/>
      <c r="F10" s="32">
        <v>1</v>
      </c>
      <c r="G10" s="47">
        <v>3</v>
      </c>
      <c r="H10" s="12">
        <f t="shared" si="0"/>
        <v>1.5766666666666669</v>
      </c>
      <c r="I10" s="32"/>
    </row>
    <row r="11" spans="1:9" x14ac:dyDescent="0.3">
      <c r="A11" s="28"/>
      <c r="B11" s="39">
        <v>8</v>
      </c>
      <c r="C11" s="37" t="s">
        <v>274</v>
      </c>
      <c r="D11" s="63">
        <v>1</v>
      </c>
      <c r="E11" s="32"/>
      <c r="F11" s="32">
        <v>1</v>
      </c>
      <c r="G11" s="47">
        <v>1</v>
      </c>
      <c r="H11" s="12">
        <f t="shared" si="0"/>
        <v>1</v>
      </c>
      <c r="I11" s="32"/>
    </row>
    <row r="12" spans="1:9" x14ac:dyDescent="0.3">
      <c r="A12" s="28"/>
      <c r="B12" s="39">
        <v>9</v>
      </c>
      <c r="C12" s="37" t="s">
        <v>814</v>
      </c>
      <c r="D12" s="63">
        <v>0.72</v>
      </c>
      <c r="E12" s="32"/>
      <c r="F12" s="32">
        <v>1</v>
      </c>
      <c r="G12" s="47">
        <v>11</v>
      </c>
      <c r="H12" s="12">
        <f t="shared" si="0"/>
        <v>6.5454545454545446E-2</v>
      </c>
      <c r="I12" s="32"/>
    </row>
    <row r="13" spans="1:9" x14ac:dyDescent="0.3">
      <c r="A13" s="28"/>
      <c r="B13" s="39">
        <v>10</v>
      </c>
      <c r="C13" s="37" t="s">
        <v>346</v>
      </c>
      <c r="D13" s="64">
        <v>0.32</v>
      </c>
      <c r="E13" s="32"/>
      <c r="F13" s="32">
        <v>1</v>
      </c>
      <c r="G13" s="47">
        <v>4</v>
      </c>
      <c r="H13" s="12">
        <f t="shared" si="0"/>
        <v>0.08</v>
      </c>
      <c r="I13" s="32"/>
    </row>
    <row r="14" spans="1:9" x14ac:dyDescent="0.3">
      <c r="A14" s="28"/>
      <c r="B14" s="39">
        <v>11</v>
      </c>
      <c r="C14" s="37" t="s">
        <v>292</v>
      </c>
      <c r="D14" s="64">
        <v>0.84</v>
      </c>
      <c r="E14" s="32"/>
      <c r="F14" s="32">
        <v>1</v>
      </c>
      <c r="G14" s="47">
        <v>1</v>
      </c>
      <c r="H14" s="12">
        <f t="shared" si="0"/>
        <v>0.84</v>
      </c>
      <c r="I14" s="32"/>
    </row>
    <row r="15" spans="1:9" x14ac:dyDescent="0.3">
      <c r="A15" s="28"/>
      <c r="B15" s="39">
        <v>12</v>
      </c>
      <c r="C15" s="37" t="s">
        <v>815</v>
      </c>
      <c r="D15" s="64">
        <v>1.1499999999999999</v>
      </c>
      <c r="E15" s="32"/>
      <c r="F15" s="32">
        <v>1</v>
      </c>
      <c r="G15" s="47">
        <v>2</v>
      </c>
      <c r="H15" s="12">
        <f t="shared" si="0"/>
        <v>0.57499999999999996</v>
      </c>
      <c r="I15" s="32"/>
    </row>
    <row r="16" spans="1:9" x14ac:dyDescent="0.3">
      <c r="A16" s="28"/>
      <c r="B16" s="39">
        <v>13</v>
      </c>
      <c r="C16" s="37" t="s">
        <v>816</v>
      </c>
      <c r="D16" s="64">
        <v>1.58</v>
      </c>
      <c r="E16" s="32"/>
      <c r="F16" s="32">
        <v>1</v>
      </c>
      <c r="G16" s="47">
        <v>14</v>
      </c>
      <c r="H16" s="12">
        <f t="shared" si="0"/>
        <v>0.11285714285714286</v>
      </c>
      <c r="I16" s="32"/>
    </row>
    <row r="17" spans="1:9" x14ac:dyDescent="0.3">
      <c r="A17" s="28"/>
      <c r="B17" s="39">
        <v>14</v>
      </c>
      <c r="C17" s="37" t="s">
        <v>817</v>
      </c>
      <c r="D17" s="64">
        <v>0.56000000000000005</v>
      </c>
      <c r="E17" s="32"/>
      <c r="F17" s="32">
        <v>1</v>
      </c>
      <c r="G17" s="47">
        <v>3</v>
      </c>
      <c r="H17" s="12">
        <f t="shared" si="0"/>
        <v>0.18666666666666668</v>
      </c>
      <c r="I17" s="32"/>
    </row>
    <row r="18" spans="1:9" x14ac:dyDescent="0.3">
      <c r="A18" s="28"/>
      <c r="B18" s="39">
        <v>15</v>
      </c>
      <c r="C18" s="37" t="s">
        <v>818</v>
      </c>
      <c r="D18" s="64">
        <v>2</v>
      </c>
      <c r="E18" s="32"/>
      <c r="F18" s="32">
        <v>1</v>
      </c>
      <c r="G18" s="47">
        <v>1</v>
      </c>
      <c r="H18" s="12">
        <f t="shared" si="0"/>
        <v>2</v>
      </c>
      <c r="I18" s="32"/>
    </row>
    <row r="19" spans="1:9" x14ac:dyDescent="0.3">
      <c r="A19" s="28"/>
      <c r="B19" s="39">
        <v>16</v>
      </c>
      <c r="C19" s="37" t="s">
        <v>819</v>
      </c>
      <c r="D19" s="64">
        <v>2.0499999999999998</v>
      </c>
      <c r="E19" s="32"/>
      <c r="F19" s="32">
        <v>0.17499999999999999</v>
      </c>
      <c r="G19" s="47">
        <v>1</v>
      </c>
      <c r="H19" s="12">
        <f t="shared" si="0"/>
        <v>0.35874999999999996</v>
      </c>
      <c r="I19" s="32"/>
    </row>
    <row r="20" spans="1:9" x14ac:dyDescent="0.3">
      <c r="A20" s="28"/>
      <c r="B20" s="39">
        <v>17</v>
      </c>
      <c r="C20" s="37" t="s">
        <v>417</v>
      </c>
      <c r="D20" s="64">
        <v>2</v>
      </c>
      <c r="E20" s="32"/>
      <c r="F20" s="32">
        <v>0.08</v>
      </c>
      <c r="G20" s="47">
        <v>1</v>
      </c>
      <c r="H20" s="12">
        <f t="shared" si="0"/>
        <v>0.16</v>
      </c>
      <c r="I20" s="32"/>
    </row>
    <row r="21" spans="1:9" x14ac:dyDescent="0.3">
      <c r="A21" s="28"/>
      <c r="B21" s="39">
        <v>18</v>
      </c>
      <c r="C21" s="37" t="s">
        <v>820</v>
      </c>
      <c r="D21" s="64">
        <v>0.84</v>
      </c>
      <c r="E21" s="32"/>
      <c r="F21" s="32">
        <v>1</v>
      </c>
      <c r="G21" s="47">
        <v>20</v>
      </c>
      <c r="H21" s="12">
        <f t="shared" si="0"/>
        <v>4.1999999999999996E-2</v>
      </c>
      <c r="I21" s="32"/>
    </row>
    <row r="22" spans="1:9" x14ac:dyDescent="0.3">
      <c r="A22" s="28"/>
      <c r="B22" s="39">
        <v>19</v>
      </c>
      <c r="C22" s="37" t="s">
        <v>1431</v>
      </c>
      <c r="D22" s="64">
        <v>1.98</v>
      </c>
      <c r="E22" s="32"/>
      <c r="F22" s="32">
        <v>1</v>
      </c>
      <c r="G22" s="47">
        <v>1</v>
      </c>
      <c r="H22" s="12">
        <f t="shared" si="0"/>
        <v>1.98</v>
      </c>
      <c r="I22" s="32"/>
    </row>
    <row r="23" spans="1:9" x14ac:dyDescent="0.3">
      <c r="A23" s="28"/>
      <c r="B23" s="39">
        <v>20</v>
      </c>
      <c r="C23" s="37" t="s">
        <v>362</v>
      </c>
      <c r="D23" s="64">
        <v>0.79</v>
      </c>
      <c r="E23" s="32"/>
      <c r="F23" s="32">
        <v>1</v>
      </c>
      <c r="G23" s="47">
        <v>4</v>
      </c>
      <c r="H23" s="12">
        <f t="shared" si="0"/>
        <v>0.19750000000000001</v>
      </c>
      <c r="I23" s="32"/>
    </row>
    <row r="24" spans="1:9" x14ac:dyDescent="0.3">
      <c r="A24" s="28"/>
      <c r="B24" s="39">
        <v>21</v>
      </c>
      <c r="C24" s="37" t="s">
        <v>1432</v>
      </c>
      <c r="D24" s="64">
        <v>0.89</v>
      </c>
      <c r="E24" s="32"/>
      <c r="F24" s="32">
        <v>1</v>
      </c>
      <c r="G24" s="47">
        <v>6</v>
      </c>
      <c r="H24" s="12">
        <f t="shared" si="0"/>
        <v>0.14833333333333334</v>
      </c>
      <c r="I24" s="32"/>
    </row>
    <row r="25" spans="1:9" x14ac:dyDescent="0.3">
      <c r="A25" s="28"/>
      <c r="B25" s="39">
        <v>22</v>
      </c>
      <c r="C25" s="37" t="s">
        <v>656</v>
      </c>
      <c r="D25" s="64">
        <v>2</v>
      </c>
      <c r="E25" s="32"/>
      <c r="F25" s="32">
        <v>1</v>
      </c>
      <c r="G25" s="47">
        <v>1</v>
      </c>
      <c r="H25" s="12">
        <f t="shared" si="0"/>
        <v>2</v>
      </c>
      <c r="I25" s="32"/>
    </row>
    <row r="26" spans="1:9" x14ac:dyDescent="0.3">
      <c r="A26" s="28"/>
      <c r="B26" s="39">
        <v>23</v>
      </c>
      <c r="C26" s="37" t="s">
        <v>617</v>
      </c>
      <c r="D26" s="64">
        <v>0.37</v>
      </c>
      <c r="E26" s="32"/>
      <c r="F26" s="32">
        <v>1</v>
      </c>
      <c r="G26" s="47">
        <v>12</v>
      </c>
      <c r="H26" s="12">
        <f t="shared" si="0"/>
        <v>3.0833333333333334E-2</v>
      </c>
      <c r="I26" s="32"/>
    </row>
    <row r="27" spans="1:9" x14ac:dyDescent="0.3">
      <c r="A27" s="28"/>
      <c r="B27" s="39">
        <v>24</v>
      </c>
      <c r="C27" s="28" t="s">
        <v>1433</v>
      </c>
      <c r="D27" s="64">
        <v>0.89</v>
      </c>
      <c r="E27" s="32"/>
      <c r="F27" s="32">
        <v>1</v>
      </c>
      <c r="G27" s="47">
        <v>1</v>
      </c>
      <c r="H27" s="12">
        <f t="shared" si="0"/>
        <v>0.89</v>
      </c>
      <c r="I27" s="32"/>
    </row>
    <row r="28" spans="1:9" x14ac:dyDescent="0.3">
      <c r="A28" s="28"/>
      <c r="B28" s="39">
        <v>25</v>
      </c>
      <c r="C28" s="28" t="s">
        <v>17</v>
      </c>
      <c r="D28" s="64">
        <v>0.55000000000000004</v>
      </c>
      <c r="E28" s="32"/>
      <c r="F28" s="32">
        <v>2</v>
      </c>
      <c r="G28" s="47">
        <v>1</v>
      </c>
      <c r="H28" s="12">
        <f t="shared" si="0"/>
        <v>1.1000000000000001</v>
      </c>
      <c r="I28" s="32"/>
    </row>
    <row r="29" spans="1:9" x14ac:dyDescent="0.3">
      <c r="A29" s="28"/>
      <c r="B29" s="39">
        <v>26</v>
      </c>
      <c r="C29" s="28" t="s">
        <v>18</v>
      </c>
      <c r="D29" s="64">
        <v>5.27</v>
      </c>
      <c r="E29" s="32"/>
      <c r="F29" s="32">
        <v>1</v>
      </c>
      <c r="G29" s="47">
        <v>2</v>
      </c>
      <c r="H29" s="12">
        <f t="shared" si="0"/>
        <v>2.6349999999999998</v>
      </c>
      <c r="I29" s="32"/>
    </row>
    <row r="30" spans="1:9" x14ac:dyDescent="0.3">
      <c r="A30" s="28"/>
      <c r="B30" s="39">
        <v>27</v>
      </c>
      <c r="C30" s="28" t="s">
        <v>19</v>
      </c>
      <c r="D30" s="64">
        <v>0.89</v>
      </c>
      <c r="E30" s="32"/>
      <c r="F30" s="32">
        <v>1</v>
      </c>
      <c r="G30" s="47">
        <v>3</v>
      </c>
      <c r="H30" s="12">
        <f t="shared" si="0"/>
        <v>0.29666666666666669</v>
      </c>
      <c r="I30" s="32"/>
    </row>
    <row r="31" spans="1:9" x14ac:dyDescent="0.3">
      <c r="A31" s="28"/>
      <c r="B31" s="39">
        <v>28</v>
      </c>
      <c r="C31" s="28" t="s">
        <v>25</v>
      </c>
      <c r="D31" s="64">
        <v>1.8</v>
      </c>
      <c r="E31" s="32"/>
      <c r="F31" s="32">
        <v>1</v>
      </c>
      <c r="G31" s="47">
        <v>3</v>
      </c>
      <c r="H31" s="12">
        <f t="shared" si="0"/>
        <v>0.6</v>
      </c>
      <c r="I31" s="32"/>
    </row>
    <row r="32" spans="1:9" x14ac:dyDescent="0.3">
      <c r="A32" s="28"/>
      <c r="B32" s="39">
        <v>29</v>
      </c>
      <c r="C32" s="28" t="s">
        <v>277</v>
      </c>
      <c r="D32" s="64">
        <v>1</v>
      </c>
      <c r="E32" s="32"/>
      <c r="F32" s="32">
        <v>1</v>
      </c>
      <c r="G32" s="47">
        <v>2.6</v>
      </c>
      <c r="H32" s="12">
        <f t="shared" si="0"/>
        <v>0.38461538461538458</v>
      </c>
      <c r="I32" s="32"/>
    </row>
    <row r="33" spans="1:9" x14ac:dyDescent="0.3">
      <c r="A33" s="28"/>
      <c r="B33" s="39">
        <v>30</v>
      </c>
      <c r="C33" s="28" t="s">
        <v>278</v>
      </c>
      <c r="D33" s="64">
        <v>1.58</v>
      </c>
      <c r="E33" s="32"/>
      <c r="F33" s="32">
        <v>1</v>
      </c>
      <c r="G33" s="47">
        <v>5</v>
      </c>
      <c r="H33" s="12">
        <f t="shared" si="0"/>
        <v>0.316</v>
      </c>
      <c r="I33" s="32"/>
    </row>
    <row r="34" spans="1:9" x14ac:dyDescent="0.3">
      <c r="A34" s="28"/>
      <c r="B34" s="39">
        <v>31</v>
      </c>
      <c r="C34" s="28" t="s">
        <v>30</v>
      </c>
      <c r="D34" s="64">
        <v>0.72</v>
      </c>
      <c r="E34" s="32"/>
      <c r="F34" s="32">
        <v>1</v>
      </c>
      <c r="G34" s="47">
        <v>16</v>
      </c>
      <c r="H34" s="12">
        <f t="shared" si="0"/>
        <v>4.4999999999999998E-2</v>
      </c>
      <c r="I34" s="32"/>
    </row>
    <row r="35" spans="1:9" x14ac:dyDescent="0.3">
      <c r="A35" s="28"/>
      <c r="B35" s="39">
        <v>32</v>
      </c>
      <c r="C35" s="28" t="s">
        <v>31</v>
      </c>
      <c r="D35" s="64">
        <v>2</v>
      </c>
      <c r="E35" s="32"/>
      <c r="F35" s="32">
        <v>1</v>
      </c>
      <c r="G35" s="47">
        <v>1.8</v>
      </c>
      <c r="H35" s="12">
        <f t="shared" si="0"/>
        <v>1.1111111111111112</v>
      </c>
      <c r="I35" s="32"/>
    </row>
    <row r="36" spans="1:9" x14ac:dyDescent="0.3">
      <c r="A36" s="28"/>
      <c r="B36" s="39">
        <v>33</v>
      </c>
      <c r="C36" s="28" t="s">
        <v>279</v>
      </c>
      <c r="D36" s="64">
        <v>0.79</v>
      </c>
      <c r="E36" s="32"/>
      <c r="F36" s="32">
        <v>1</v>
      </c>
      <c r="G36" s="47">
        <v>2</v>
      </c>
      <c r="H36" s="12">
        <f t="shared" ref="H36:H67" si="1">+(D36*F36)/G36</f>
        <v>0.39500000000000002</v>
      </c>
      <c r="I36" s="32"/>
    </row>
    <row r="37" spans="1:9" x14ac:dyDescent="0.3">
      <c r="A37" s="28"/>
      <c r="B37" s="39">
        <v>34</v>
      </c>
      <c r="C37" s="28" t="s">
        <v>34</v>
      </c>
      <c r="D37" s="64">
        <v>0.51</v>
      </c>
      <c r="E37" s="32"/>
      <c r="F37" s="32">
        <v>0.48</v>
      </c>
      <c r="G37" s="47">
        <v>1</v>
      </c>
      <c r="H37" s="12">
        <f t="shared" si="1"/>
        <v>0.24479999999999999</v>
      </c>
      <c r="I37" s="32"/>
    </row>
    <row r="38" spans="1:9" x14ac:dyDescent="0.3">
      <c r="A38" s="28"/>
      <c r="B38" s="39">
        <v>35</v>
      </c>
      <c r="C38" s="28" t="s">
        <v>35</v>
      </c>
      <c r="D38" s="64">
        <v>0.79</v>
      </c>
      <c r="E38" s="32"/>
      <c r="F38" s="32">
        <v>0.2</v>
      </c>
      <c r="G38" s="47">
        <v>1</v>
      </c>
      <c r="H38" s="12">
        <f t="shared" si="1"/>
        <v>0.15800000000000003</v>
      </c>
      <c r="I38" s="32"/>
    </row>
    <row r="39" spans="1:9" x14ac:dyDescent="0.3">
      <c r="A39" s="28"/>
      <c r="B39" s="39">
        <v>36</v>
      </c>
      <c r="C39" s="28" t="s">
        <v>36</v>
      </c>
      <c r="D39" s="64">
        <v>2.89</v>
      </c>
      <c r="E39" s="32"/>
      <c r="F39" s="32">
        <v>0.24199999999999999</v>
      </c>
      <c r="G39" s="47">
        <v>1</v>
      </c>
      <c r="H39" s="12">
        <f t="shared" si="1"/>
        <v>0.69938</v>
      </c>
      <c r="I39" s="32"/>
    </row>
    <row r="40" spans="1:9" x14ac:dyDescent="0.3">
      <c r="A40" s="28"/>
      <c r="B40" s="39">
        <v>37</v>
      </c>
      <c r="C40" s="28" t="s">
        <v>37</v>
      </c>
      <c r="D40" s="64">
        <v>0.69</v>
      </c>
      <c r="E40" s="32"/>
      <c r="F40" s="32">
        <v>1</v>
      </c>
      <c r="G40" s="47">
        <v>1</v>
      </c>
      <c r="H40" s="12">
        <f t="shared" si="1"/>
        <v>0.69</v>
      </c>
      <c r="I40" s="32"/>
    </row>
    <row r="41" spans="1:9" x14ac:dyDescent="0.3">
      <c r="A41" s="28"/>
      <c r="B41" s="39">
        <v>38</v>
      </c>
      <c r="C41" s="28" t="s">
        <v>40</v>
      </c>
      <c r="D41" s="63">
        <v>1.26</v>
      </c>
      <c r="E41" s="32"/>
      <c r="F41" s="32">
        <v>1</v>
      </c>
      <c r="G41" s="47">
        <v>5</v>
      </c>
      <c r="H41" s="12">
        <f t="shared" si="1"/>
        <v>0.252</v>
      </c>
      <c r="I41" s="32"/>
    </row>
    <row r="42" spans="1:9" x14ac:dyDescent="0.3">
      <c r="A42" s="28"/>
      <c r="B42" s="39">
        <v>39</v>
      </c>
      <c r="C42" s="28" t="s">
        <v>44</v>
      </c>
      <c r="D42" s="63">
        <v>0.47</v>
      </c>
      <c r="E42" s="32"/>
      <c r="F42" s="32">
        <v>1</v>
      </c>
      <c r="G42" s="47">
        <v>1</v>
      </c>
      <c r="H42" s="12">
        <f t="shared" si="1"/>
        <v>0.47</v>
      </c>
      <c r="I42" s="32"/>
    </row>
    <row r="43" spans="1:9" x14ac:dyDescent="0.3">
      <c r="A43" s="28"/>
      <c r="B43" s="39">
        <v>40</v>
      </c>
      <c r="C43" s="28" t="s">
        <v>280</v>
      </c>
      <c r="D43" s="63">
        <v>1</v>
      </c>
      <c r="E43" s="32"/>
      <c r="F43" s="32">
        <v>1</v>
      </c>
      <c r="G43" s="47">
        <v>1</v>
      </c>
      <c r="H43" s="12">
        <f t="shared" si="1"/>
        <v>1</v>
      </c>
      <c r="I43" s="32"/>
    </row>
    <row r="44" spans="1:9" x14ac:dyDescent="0.3">
      <c r="A44" s="28"/>
      <c r="B44" s="39">
        <v>41</v>
      </c>
      <c r="C44" s="28" t="s">
        <v>281</v>
      </c>
      <c r="D44" s="63">
        <v>0.47</v>
      </c>
      <c r="E44" s="32"/>
      <c r="F44" s="32">
        <v>1</v>
      </c>
      <c r="G44" s="47">
        <v>1</v>
      </c>
      <c r="H44" s="12">
        <f t="shared" si="1"/>
        <v>0.47</v>
      </c>
      <c r="I44" s="32"/>
    </row>
    <row r="45" spans="1:9" x14ac:dyDescent="0.3">
      <c r="A45" s="28"/>
      <c r="B45" s="39">
        <v>42</v>
      </c>
      <c r="C45" s="28" t="s">
        <v>49</v>
      </c>
      <c r="D45" s="63">
        <v>0.6</v>
      </c>
      <c r="E45" s="32"/>
      <c r="F45" s="32">
        <v>1</v>
      </c>
      <c r="G45" s="47">
        <v>1</v>
      </c>
      <c r="H45" s="12">
        <f t="shared" si="1"/>
        <v>0.6</v>
      </c>
      <c r="I45" s="32"/>
    </row>
    <row r="46" spans="1:9" x14ac:dyDescent="0.3">
      <c r="A46" s="28"/>
      <c r="B46" s="39">
        <v>43</v>
      </c>
      <c r="C46" s="28" t="s">
        <v>50</v>
      </c>
      <c r="D46" s="54">
        <v>0.84</v>
      </c>
      <c r="E46" s="32"/>
      <c r="F46" s="32">
        <v>1</v>
      </c>
      <c r="G46" s="47">
        <v>1</v>
      </c>
      <c r="H46" s="12">
        <f t="shared" si="1"/>
        <v>0.84</v>
      </c>
      <c r="I46" s="32"/>
    </row>
    <row r="47" spans="1:9" x14ac:dyDescent="0.3">
      <c r="A47" s="28"/>
      <c r="B47" s="39">
        <v>44</v>
      </c>
      <c r="C47" s="28" t="s">
        <v>51</v>
      </c>
      <c r="D47" s="54">
        <v>1.68</v>
      </c>
      <c r="E47" s="32"/>
      <c r="F47" s="32">
        <v>1</v>
      </c>
      <c r="G47" s="47">
        <v>1</v>
      </c>
      <c r="H47" s="12">
        <f t="shared" si="1"/>
        <v>1.68</v>
      </c>
      <c r="I47" s="32"/>
    </row>
    <row r="48" spans="1:9" x14ac:dyDescent="0.3">
      <c r="A48" s="28"/>
      <c r="B48" s="39">
        <v>45</v>
      </c>
      <c r="C48" s="28" t="s">
        <v>52</v>
      </c>
      <c r="D48" s="54">
        <v>2.25</v>
      </c>
      <c r="E48" s="32"/>
      <c r="F48" s="32">
        <v>1</v>
      </c>
      <c r="G48" s="47">
        <v>1.5</v>
      </c>
      <c r="H48" s="12">
        <f t="shared" si="1"/>
        <v>1.5</v>
      </c>
      <c r="I48" s="32"/>
    </row>
    <row r="49" spans="1:9" x14ac:dyDescent="0.3">
      <c r="A49" s="28"/>
      <c r="B49" s="39">
        <v>46</v>
      </c>
      <c r="C49" s="28" t="s">
        <v>53</v>
      </c>
      <c r="D49" s="54">
        <v>2.31</v>
      </c>
      <c r="E49" s="32"/>
      <c r="F49" s="32">
        <v>1</v>
      </c>
      <c r="G49" s="47">
        <v>1</v>
      </c>
      <c r="H49" s="12">
        <f t="shared" si="1"/>
        <v>2.31</v>
      </c>
      <c r="I49" s="32"/>
    </row>
    <row r="50" spans="1:9" x14ac:dyDescent="0.3">
      <c r="A50" s="28"/>
      <c r="B50" s="39">
        <v>47</v>
      </c>
      <c r="C50" s="28" t="s">
        <v>54</v>
      </c>
      <c r="D50" s="54">
        <v>1.8</v>
      </c>
      <c r="E50" s="32"/>
      <c r="F50" s="32">
        <v>1</v>
      </c>
      <c r="G50" s="47">
        <v>8</v>
      </c>
      <c r="H50" s="12">
        <f t="shared" si="1"/>
        <v>0.22500000000000001</v>
      </c>
      <c r="I50" s="32"/>
    </row>
    <row r="51" spans="1:9" x14ac:dyDescent="0.3">
      <c r="A51" s="28"/>
      <c r="B51" s="39">
        <v>48</v>
      </c>
      <c r="C51" s="28" t="s">
        <v>55</v>
      </c>
      <c r="D51" s="54">
        <v>0.89</v>
      </c>
      <c r="E51" s="32"/>
      <c r="F51" s="32">
        <v>2</v>
      </c>
      <c r="G51" s="47">
        <v>1.6</v>
      </c>
      <c r="H51" s="12">
        <f t="shared" si="1"/>
        <v>1.1125</v>
      </c>
      <c r="I51" s="32"/>
    </row>
    <row r="52" spans="1:9" x14ac:dyDescent="0.3">
      <c r="A52" s="28"/>
      <c r="B52" s="39">
        <v>49</v>
      </c>
      <c r="C52" s="28" t="s">
        <v>56</v>
      </c>
      <c r="D52" s="54">
        <v>0.79</v>
      </c>
      <c r="E52" s="32"/>
      <c r="F52" s="32">
        <v>1</v>
      </c>
      <c r="G52" s="47">
        <v>6</v>
      </c>
      <c r="H52" s="12">
        <f t="shared" si="1"/>
        <v>0.13166666666666668</v>
      </c>
      <c r="I52" s="32"/>
    </row>
    <row r="53" spans="1:9" x14ac:dyDescent="0.3">
      <c r="A53" s="28"/>
      <c r="B53" s="39">
        <v>50</v>
      </c>
      <c r="C53" s="28" t="s">
        <v>58</v>
      </c>
      <c r="D53" s="54">
        <v>0.59</v>
      </c>
      <c r="E53" s="32"/>
      <c r="F53" s="32">
        <v>1</v>
      </c>
      <c r="G53" s="47">
        <v>1</v>
      </c>
      <c r="H53" s="12">
        <f t="shared" si="1"/>
        <v>0.59</v>
      </c>
      <c r="I53" s="32"/>
    </row>
    <row r="54" spans="1:9" x14ac:dyDescent="0.3">
      <c r="A54" s="28"/>
      <c r="B54" s="39">
        <v>51</v>
      </c>
      <c r="C54" s="28" t="s">
        <v>285</v>
      </c>
      <c r="D54" s="63">
        <v>1.05</v>
      </c>
      <c r="E54" s="32"/>
      <c r="F54" s="32">
        <v>1</v>
      </c>
      <c r="G54" s="47">
        <v>4</v>
      </c>
      <c r="H54" s="12">
        <f t="shared" si="1"/>
        <v>0.26250000000000001</v>
      </c>
      <c r="I54" s="32"/>
    </row>
    <row r="55" spans="1:9" x14ac:dyDescent="0.3">
      <c r="A55" s="28"/>
      <c r="B55" s="39">
        <v>52</v>
      </c>
      <c r="C55" s="28" t="s">
        <v>60</v>
      </c>
      <c r="D55" s="63">
        <v>0.89</v>
      </c>
      <c r="E55" s="32"/>
      <c r="F55" s="32">
        <v>1</v>
      </c>
      <c r="G55" s="47">
        <v>1</v>
      </c>
      <c r="H55" s="12">
        <f t="shared" si="1"/>
        <v>0.89</v>
      </c>
      <c r="I55" s="32"/>
    </row>
    <row r="56" spans="1:9" x14ac:dyDescent="0.3">
      <c r="A56" s="25"/>
      <c r="B56" s="39">
        <v>53</v>
      </c>
      <c r="C56" s="32" t="s">
        <v>287</v>
      </c>
      <c r="D56" s="63">
        <v>0.47</v>
      </c>
      <c r="E56" s="32"/>
      <c r="F56" s="32">
        <v>1</v>
      </c>
      <c r="G56" s="47">
        <v>1.5</v>
      </c>
      <c r="H56" s="12">
        <f t="shared" si="1"/>
        <v>0.3133333333333333</v>
      </c>
      <c r="I56" s="32"/>
    </row>
    <row r="57" spans="1:9" x14ac:dyDescent="0.3">
      <c r="A57" s="28"/>
      <c r="B57" s="39">
        <v>54</v>
      </c>
      <c r="C57" s="32" t="s">
        <v>288</v>
      </c>
      <c r="D57" s="63">
        <v>0.99</v>
      </c>
      <c r="E57" s="32"/>
      <c r="F57" s="32">
        <v>1</v>
      </c>
      <c r="G57" s="47">
        <v>4.5</v>
      </c>
      <c r="H57" s="12">
        <f t="shared" si="1"/>
        <v>0.22</v>
      </c>
      <c r="I57" s="32"/>
    </row>
    <row r="58" spans="1:9" x14ac:dyDescent="0.3">
      <c r="A58" s="28"/>
      <c r="B58" s="39">
        <v>55</v>
      </c>
      <c r="C58" s="28" t="s">
        <v>62</v>
      </c>
      <c r="D58" s="63">
        <v>1.5</v>
      </c>
      <c r="E58" s="32"/>
      <c r="F58" s="32">
        <v>1</v>
      </c>
      <c r="G58" s="47">
        <v>20</v>
      </c>
      <c r="H58" s="12">
        <f t="shared" si="1"/>
        <v>7.4999999999999997E-2</v>
      </c>
      <c r="I58" s="32"/>
    </row>
    <row r="59" spans="1:9" x14ac:dyDescent="0.3">
      <c r="A59" s="25"/>
      <c r="B59" s="39">
        <v>56</v>
      </c>
      <c r="C59" s="28" t="s">
        <v>63</v>
      </c>
      <c r="D59" s="63">
        <v>1.1000000000000001</v>
      </c>
      <c r="E59" s="32"/>
      <c r="F59" s="32">
        <v>1</v>
      </c>
      <c r="G59" s="47">
        <v>20</v>
      </c>
      <c r="H59" s="12">
        <f t="shared" si="1"/>
        <v>5.5000000000000007E-2</v>
      </c>
      <c r="I59" s="32"/>
    </row>
    <row r="60" spans="1:9" x14ac:dyDescent="0.3">
      <c r="A60" s="28"/>
      <c r="B60" s="39">
        <v>57</v>
      </c>
      <c r="C60" s="28" t="s">
        <v>1366</v>
      </c>
      <c r="D60" s="63">
        <v>1.6</v>
      </c>
      <c r="E60" s="32"/>
      <c r="F60" s="32">
        <v>1</v>
      </c>
      <c r="G60" s="47">
        <v>6</v>
      </c>
      <c r="H60" s="12">
        <f t="shared" si="1"/>
        <v>0.26666666666666666</v>
      </c>
      <c r="I60" s="32"/>
    </row>
    <row r="61" spans="1:9" x14ac:dyDescent="0.3">
      <c r="A61" s="28"/>
      <c r="B61" s="39">
        <v>58</v>
      </c>
      <c r="C61" s="28" t="s">
        <v>1367</v>
      </c>
      <c r="D61" s="63">
        <v>3</v>
      </c>
      <c r="E61" s="32"/>
      <c r="F61" s="32">
        <v>1</v>
      </c>
      <c r="G61" s="47">
        <v>20</v>
      </c>
      <c r="H61" s="12">
        <f t="shared" si="1"/>
        <v>0.15</v>
      </c>
      <c r="I61" s="32"/>
    </row>
    <row r="62" spans="1:9" x14ac:dyDescent="0.3">
      <c r="A62" s="28"/>
      <c r="B62" s="39">
        <v>59</v>
      </c>
      <c r="C62" s="32" t="s">
        <v>289</v>
      </c>
      <c r="D62" s="63">
        <v>0.7</v>
      </c>
      <c r="E62" s="32"/>
      <c r="F62" s="32">
        <v>1</v>
      </c>
      <c r="G62" s="47">
        <v>4</v>
      </c>
      <c r="H62" s="12">
        <f t="shared" si="1"/>
        <v>0.17499999999999999</v>
      </c>
      <c r="I62" s="32"/>
    </row>
    <row r="63" spans="1:9" x14ac:dyDescent="0.3">
      <c r="A63" s="28"/>
      <c r="B63" s="39">
        <v>60</v>
      </c>
      <c r="C63" s="28" t="s">
        <v>68</v>
      </c>
      <c r="D63" s="63">
        <v>1.2</v>
      </c>
      <c r="E63" s="32"/>
      <c r="F63" s="32">
        <v>1</v>
      </c>
      <c r="G63" s="47">
        <v>14</v>
      </c>
      <c r="H63" s="12">
        <f t="shared" si="1"/>
        <v>8.5714285714285715E-2</v>
      </c>
      <c r="I63" s="32"/>
    </row>
    <row r="64" spans="1:9" x14ac:dyDescent="0.3">
      <c r="A64" s="28"/>
      <c r="B64" s="39">
        <v>61</v>
      </c>
      <c r="C64" s="28" t="s">
        <v>72</v>
      </c>
      <c r="D64" s="63">
        <v>3.05</v>
      </c>
      <c r="E64" s="32"/>
      <c r="F64" s="32">
        <v>0.66</v>
      </c>
      <c r="G64" s="47">
        <v>2</v>
      </c>
      <c r="H64" s="12">
        <f t="shared" si="1"/>
        <v>1.0065</v>
      </c>
      <c r="I64" s="32"/>
    </row>
    <row r="65" spans="1:11" x14ac:dyDescent="0.3">
      <c r="A65" s="28"/>
      <c r="B65" s="39">
        <v>62</v>
      </c>
      <c r="C65" s="28" t="s">
        <v>73</v>
      </c>
      <c r="D65" s="63">
        <v>2.1</v>
      </c>
      <c r="E65" s="32"/>
      <c r="F65" s="32">
        <v>1</v>
      </c>
      <c r="G65" s="47">
        <v>10</v>
      </c>
      <c r="H65" s="12">
        <f t="shared" si="1"/>
        <v>0.21000000000000002</v>
      </c>
      <c r="I65" s="32"/>
    </row>
    <row r="66" spans="1:11" x14ac:dyDescent="0.3">
      <c r="A66" s="28"/>
      <c r="B66" s="39">
        <v>63</v>
      </c>
      <c r="C66" s="28" t="s">
        <v>71</v>
      </c>
      <c r="D66" s="63">
        <v>1.1000000000000001</v>
      </c>
      <c r="E66" s="32"/>
      <c r="F66" s="32">
        <v>1</v>
      </c>
      <c r="G66" s="47">
        <v>12</v>
      </c>
      <c r="H66" s="12">
        <f t="shared" si="1"/>
        <v>9.1666666666666674E-2</v>
      </c>
      <c r="I66" s="32"/>
    </row>
    <row r="67" spans="1:11" x14ac:dyDescent="0.3">
      <c r="A67" s="28"/>
      <c r="B67" s="39">
        <v>64</v>
      </c>
      <c r="C67" s="28" t="s">
        <v>76</v>
      </c>
      <c r="D67" s="63">
        <v>0.74</v>
      </c>
      <c r="E67" s="32"/>
      <c r="F67" s="32">
        <v>1</v>
      </c>
      <c r="G67" s="47">
        <v>16</v>
      </c>
      <c r="H67" s="12">
        <f t="shared" si="1"/>
        <v>4.6249999999999999E-2</v>
      </c>
      <c r="I67" s="32"/>
    </row>
    <row r="68" spans="1:11" x14ac:dyDescent="0.3">
      <c r="A68" s="28"/>
      <c r="B68" s="39">
        <v>65</v>
      </c>
      <c r="C68" s="28" t="s">
        <v>1368</v>
      </c>
      <c r="D68" s="63">
        <v>2.09</v>
      </c>
      <c r="E68" s="32"/>
      <c r="F68" s="32">
        <v>0.75</v>
      </c>
      <c r="G68" s="47">
        <v>3</v>
      </c>
      <c r="H68" s="12">
        <f t="shared" ref="H68:H71" si="2">+(D68*F68)/G68</f>
        <v>0.52249999999999996</v>
      </c>
      <c r="I68" s="32"/>
    </row>
    <row r="69" spans="1:11" x14ac:dyDescent="0.3">
      <c r="A69" s="28"/>
      <c r="B69" s="39">
        <v>66</v>
      </c>
      <c r="C69" s="28" t="s">
        <v>436</v>
      </c>
      <c r="D69" s="63">
        <v>8.6</v>
      </c>
      <c r="E69" s="32"/>
      <c r="F69" s="32">
        <v>1</v>
      </c>
      <c r="G69" s="47">
        <v>2</v>
      </c>
      <c r="H69" s="12">
        <f t="shared" si="2"/>
        <v>4.3</v>
      </c>
      <c r="I69" s="32"/>
    </row>
    <row r="70" spans="1:11" x14ac:dyDescent="0.3">
      <c r="A70" s="28"/>
      <c r="B70" s="39">
        <v>67</v>
      </c>
      <c r="C70" s="28" t="s">
        <v>77</v>
      </c>
      <c r="D70" s="63">
        <v>50</v>
      </c>
      <c r="E70" s="32"/>
      <c r="F70" s="32">
        <v>1</v>
      </c>
      <c r="G70" s="47">
        <v>52.14</v>
      </c>
      <c r="H70" s="12">
        <f t="shared" si="2"/>
        <v>0.95895665515918682</v>
      </c>
      <c r="I70" s="32"/>
    </row>
    <row r="71" spans="1:11" x14ac:dyDescent="0.3">
      <c r="A71" s="28"/>
      <c r="B71" s="39">
        <v>68</v>
      </c>
      <c r="C71" s="28" t="s">
        <v>296</v>
      </c>
      <c r="D71" s="63">
        <v>7.36</v>
      </c>
      <c r="E71" s="32"/>
      <c r="F71" s="32">
        <v>1</v>
      </c>
      <c r="G71" s="47">
        <v>4.3499999999999996</v>
      </c>
      <c r="H71" s="12">
        <f t="shared" si="2"/>
        <v>1.6919540229885059</v>
      </c>
      <c r="I71" s="32" t="s">
        <v>802</v>
      </c>
      <c r="J71" s="83">
        <f>SUM(H4:H71)</f>
        <v>53.487281459588495</v>
      </c>
      <c r="K71" s="34">
        <f>COUNT(H4:H71)</f>
        <v>68</v>
      </c>
    </row>
    <row r="72" spans="1:11" x14ac:dyDescent="0.3">
      <c r="A72" s="25" t="s">
        <v>297</v>
      </c>
      <c r="B72" s="39"/>
      <c r="C72" s="28"/>
      <c r="D72" s="63"/>
      <c r="E72" s="32"/>
      <c r="F72" s="32"/>
      <c r="G72" s="47"/>
      <c r="H72" s="32"/>
      <c r="I72" s="32"/>
    </row>
    <row r="73" spans="1:11" x14ac:dyDescent="0.3">
      <c r="A73" s="25"/>
      <c r="B73" s="39" t="s">
        <v>1434</v>
      </c>
      <c r="C73" s="37" t="s">
        <v>618</v>
      </c>
      <c r="D73" s="64">
        <v>4.1500000000000004</v>
      </c>
      <c r="E73" s="32"/>
      <c r="F73" s="32">
        <v>1</v>
      </c>
      <c r="G73" s="47">
        <v>1.3</v>
      </c>
      <c r="H73" s="12">
        <f>+(D73*F73)/G73</f>
        <v>3.1923076923076925</v>
      </c>
      <c r="I73" s="32"/>
    </row>
    <row r="74" spans="1:11" x14ac:dyDescent="0.3">
      <c r="A74" s="28"/>
      <c r="B74" s="39" t="s">
        <v>1435</v>
      </c>
      <c r="C74" s="37" t="s">
        <v>821</v>
      </c>
      <c r="D74" s="64">
        <v>2.5</v>
      </c>
      <c r="E74" s="32"/>
      <c r="F74" s="32">
        <v>1</v>
      </c>
      <c r="G74" s="47">
        <v>1</v>
      </c>
      <c r="H74" s="12">
        <f>+(D74*F74)/G74</f>
        <v>2.5</v>
      </c>
      <c r="I74" s="32"/>
    </row>
    <row r="75" spans="1:11" x14ac:dyDescent="0.3">
      <c r="A75" s="28"/>
      <c r="B75" s="39" t="s">
        <v>1436</v>
      </c>
      <c r="C75" s="28" t="s">
        <v>1369</v>
      </c>
      <c r="D75" s="64">
        <v>4.45</v>
      </c>
      <c r="E75" s="32"/>
      <c r="F75" s="32">
        <v>1</v>
      </c>
      <c r="G75" s="47">
        <v>2</v>
      </c>
      <c r="H75" s="12">
        <f>+(D75*F75)/G75</f>
        <v>2.2250000000000001</v>
      </c>
      <c r="I75" s="32" t="s">
        <v>297</v>
      </c>
      <c r="J75" s="83">
        <f>SUM(H73:H75)</f>
        <v>7.917307692307693</v>
      </c>
      <c r="K75" s="34">
        <f>COUNT(H73:H75)</f>
        <v>3</v>
      </c>
    </row>
    <row r="76" spans="1:11" x14ac:dyDescent="0.3">
      <c r="A76" s="25" t="s">
        <v>299</v>
      </c>
      <c r="B76" s="39"/>
      <c r="C76" s="28"/>
      <c r="D76" s="63"/>
      <c r="E76" s="32"/>
      <c r="F76" s="32"/>
      <c r="G76" s="47"/>
      <c r="H76" s="32"/>
      <c r="I76" s="32"/>
    </row>
    <row r="77" spans="1:11" x14ac:dyDescent="0.3">
      <c r="A77" s="25"/>
      <c r="B77" s="39" t="s">
        <v>1437</v>
      </c>
      <c r="C77" s="37" t="s">
        <v>822</v>
      </c>
      <c r="D77" s="64">
        <f>VLOOKUP(C77,'Partnered pensioner'!C83:D163,2,FALSE)</f>
        <v>5</v>
      </c>
      <c r="E77" s="32"/>
      <c r="F77" s="32">
        <v>2</v>
      </c>
      <c r="G77" s="47">
        <v>52.14</v>
      </c>
      <c r="H77" s="12">
        <f t="shared" ref="H77:H108" si="3">+(D77*F77)/G77</f>
        <v>0.19179133103183735</v>
      </c>
      <c r="I77" s="32"/>
    </row>
    <row r="78" spans="1:11" x14ac:dyDescent="0.3">
      <c r="A78" s="28"/>
      <c r="B78" s="39" t="s">
        <v>1438</v>
      </c>
      <c r="C78" s="37" t="s">
        <v>440</v>
      </c>
      <c r="D78" s="64">
        <f>VLOOKUP(C78,'Partnered pensioner'!$C$84:$D$164,2,FALSE)</f>
        <v>8</v>
      </c>
      <c r="E78" s="32"/>
      <c r="F78" s="32">
        <v>4</v>
      </c>
      <c r="G78" s="47">
        <v>52.14</v>
      </c>
      <c r="H78" s="12">
        <f t="shared" si="3"/>
        <v>0.61373225930187958</v>
      </c>
      <c r="I78" s="32"/>
    </row>
    <row r="79" spans="1:11" x14ac:dyDescent="0.3">
      <c r="A79" s="28"/>
      <c r="B79" s="39" t="s">
        <v>1439</v>
      </c>
      <c r="C79" s="37" t="s">
        <v>439</v>
      </c>
      <c r="D79" s="64">
        <f>VLOOKUP(C79,'Partnered pensioner'!$C$84:$D$164,2,FALSE)</f>
        <v>3</v>
      </c>
      <c r="E79" s="32"/>
      <c r="F79" s="32">
        <v>6</v>
      </c>
      <c r="G79" s="47">
        <v>104.29</v>
      </c>
      <c r="H79" s="12">
        <f t="shared" si="3"/>
        <v>0.17259564675424297</v>
      </c>
      <c r="I79" s="32"/>
    </row>
    <row r="80" spans="1:11" x14ac:dyDescent="0.3">
      <c r="A80" s="28"/>
      <c r="B80" s="39" t="s">
        <v>1440</v>
      </c>
      <c r="C80" s="43" t="s">
        <v>1381</v>
      </c>
      <c r="D80" s="64">
        <f>VLOOKUP(C80,'Partnered pensioner'!$C$84:$D$164,2,FALSE)</f>
        <v>4</v>
      </c>
      <c r="E80" s="32"/>
      <c r="F80" s="32">
        <v>6</v>
      </c>
      <c r="G80" s="47">
        <v>104.29</v>
      </c>
      <c r="H80" s="12">
        <f t="shared" si="3"/>
        <v>0.23012752900565728</v>
      </c>
      <c r="I80" s="32"/>
    </row>
    <row r="81" spans="1:9" x14ac:dyDescent="0.3">
      <c r="A81" s="28"/>
      <c r="B81" s="39" t="s">
        <v>1441</v>
      </c>
      <c r="C81" s="37" t="s">
        <v>1507</v>
      </c>
      <c r="D81" s="64">
        <f>VLOOKUP(C81,'Partnered pensioner'!$C$84:$D$164,2,FALSE)</f>
        <v>25</v>
      </c>
      <c r="E81" s="32"/>
      <c r="F81" s="32">
        <v>3</v>
      </c>
      <c r="G81" s="47">
        <v>104.29</v>
      </c>
      <c r="H81" s="12">
        <f t="shared" si="3"/>
        <v>0.71914852814267904</v>
      </c>
      <c r="I81" s="32"/>
    </row>
    <row r="82" spans="1:9" x14ac:dyDescent="0.3">
      <c r="A82" s="28"/>
      <c r="B82" s="39" t="s">
        <v>1442</v>
      </c>
      <c r="C82" s="37" t="s">
        <v>1508</v>
      </c>
      <c r="D82" s="64">
        <f>VLOOKUP(C82,'Partnered pensioner'!$C$84:$D$164,2,FALSE)</f>
        <v>27.5</v>
      </c>
      <c r="E82" s="32"/>
      <c r="F82" s="32">
        <v>3</v>
      </c>
      <c r="G82" s="47">
        <v>104.29</v>
      </c>
      <c r="H82" s="12">
        <f t="shared" si="3"/>
        <v>0.79106338095694695</v>
      </c>
      <c r="I82" s="32"/>
    </row>
    <row r="83" spans="1:9" x14ac:dyDescent="0.3">
      <c r="A83" s="28"/>
      <c r="B83" s="39" t="s">
        <v>1443</v>
      </c>
      <c r="C83" s="37" t="s">
        <v>1382</v>
      </c>
      <c r="D83" s="64">
        <f>VLOOKUP(C83,'Partnered pensioner'!$C$84:$D$164,2,FALSE)</f>
        <v>20</v>
      </c>
      <c r="E83" s="32"/>
      <c r="F83" s="32">
        <v>2</v>
      </c>
      <c r="G83" s="47">
        <v>104.29</v>
      </c>
      <c r="H83" s="12">
        <f t="shared" si="3"/>
        <v>0.38354588167609549</v>
      </c>
      <c r="I83" s="32"/>
    </row>
    <row r="84" spans="1:9" x14ac:dyDescent="0.3">
      <c r="A84" s="28"/>
      <c r="B84" s="39" t="s">
        <v>1444</v>
      </c>
      <c r="C84" s="37" t="s">
        <v>1383</v>
      </c>
      <c r="D84" s="64">
        <f>VLOOKUP(C84,'Partnered pensioner'!$C$84:$D$164,2,FALSE)</f>
        <v>20</v>
      </c>
      <c r="E84" s="32"/>
      <c r="F84" s="32">
        <v>2</v>
      </c>
      <c r="G84" s="47">
        <v>104.29</v>
      </c>
      <c r="H84" s="12">
        <f t="shared" si="3"/>
        <v>0.38354588167609549</v>
      </c>
      <c r="I84" s="32"/>
    </row>
    <row r="85" spans="1:9" x14ac:dyDescent="0.3">
      <c r="A85" s="28"/>
      <c r="B85" s="39" t="s">
        <v>1445</v>
      </c>
      <c r="C85" s="37" t="s">
        <v>445</v>
      </c>
      <c r="D85" s="64">
        <f>VLOOKUP(C85,'Partnered pensioner'!$C$84:$D$164,2,FALSE)</f>
        <v>28</v>
      </c>
      <c r="E85" s="32"/>
      <c r="F85" s="32">
        <v>1</v>
      </c>
      <c r="G85" s="47">
        <v>104.29</v>
      </c>
      <c r="H85" s="12">
        <f t="shared" si="3"/>
        <v>0.26848211717326681</v>
      </c>
      <c r="I85" s="32"/>
    </row>
    <row r="86" spans="1:9" x14ac:dyDescent="0.3">
      <c r="A86" s="28"/>
      <c r="B86" s="39" t="s">
        <v>1446</v>
      </c>
      <c r="C86" s="37" t="s">
        <v>825</v>
      </c>
      <c r="D86" s="64">
        <f>VLOOKUP(C86,'Partnered pensioner'!$C$84:$D$164,2,FALSE)</f>
        <v>19.5</v>
      </c>
      <c r="E86" s="32"/>
      <c r="F86" s="32">
        <v>1</v>
      </c>
      <c r="G86" s="47">
        <v>104.29</v>
      </c>
      <c r="H86" s="12">
        <f t="shared" si="3"/>
        <v>0.18697861731709656</v>
      </c>
      <c r="I86" s="32"/>
    </row>
    <row r="87" spans="1:9" x14ac:dyDescent="0.3">
      <c r="A87" s="28"/>
      <c r="B87" s="39" t="s">
        <v>1447</v>
      </c>
      <c r="C87" s="37" t="s">
        <v>444</v>
      </c>
      <c r="D87" s="64">
        <f>VLOOKUP(C87,'Partnered pensioner'!$C$84:$D$164,2,FALSE)</f>
        <v>10.5</v>
      </c>
      <c r="E87" s="32"/>
      <c r="F87" s="32">
        <v>1</v>
      </c>
      <c r="G87" s="47">
        <v>260.70999999999998</v>
      </c>
      <c r="H87" s="12">
        <f t="shared" si="3"/>
        <v>4.0274634651528522E-2</v>
      </c>
      <c r="I87" s="32"/>
    </row>
    <row r="88" spans="1:9" x14ac:dyDescent="0.3">
      <c r="A88" s="28"/>
      <c r="B88" s="39" t="s">
        <v>1448</v>
      </c>
      <c r="C88" s="37" t="s">
        <v>442</v>
      </c>
      <c r="D88" s="64">
        <f>VLOOKUP(C88,'Partnered pensioner'!$C$84:$D$164,2,FALSE)</f>
        <v>17</v>
      </c>
      <c r="E88" s="32"/>
      <c r="F88" s="32">
        <v>1</v>
      </c>
      <c r="G88" s="47">
        <v>104.29</v>
      </c>
      <c r="H88" s="12">
        <f t="shared" si="3"/>
        <v>0.16300699971234059</v>
      </c>
      <c r="I88" s="32"/>
    </row>
    <row r="89" spans="1:9" x14ac:dyDescent="0.3">
      <c r="A89" s="28"/>
      <c r="B89" s="39" t="s">
        <v>1449</v>
      </c>
      <c r="C89" s="37" t="s">
        <v>441</v>
      </c>
      <c r="D89" s="64">
        <f>VLOOKUP(C89,'Partnered pensioner'!$C$84:$D$164,2,FALSE)</f>
        <v>24</v>
      </c>
      <c r="E89" s="32"/>
      <c r="F89" s="32">
        <v>1</v>
      </c>
      <c r="G89" s="47">
        <v>104.29</v>
      </c>
      <c r="H89" s="12">
        <f t="shared" si="3"/>
        <v>0.23012752900565728</v>
      </c>
      <c r="I89" s="32"/>
    </row>
    <row r="90" spans="1:9" x14ac:dyDescent="0.3">
      <c r="A90" s="25"/>
      <c r="B90" s="39" t="s">
        <v>1450</v>
      </c>
      <c r="C90" s="37" t="s">
        <v>1509</v>
      </c>
      <c r="D90" s="64">
        <f>VLOOKUP(C90,'Partnered pensioner'!$C$84:$D$164,2,FALSE)</f>
        <v>19.5</v>
      </c>
      <c r="E90" s="32"/>
      <c r="F90" s="32">
        <v>1</v>
      </c>
      <c r="G90" s="47">
        <v>104.29</v>
      </c>
      <c r="H90" s="12">
        <f t="shared" si="3"/>
        <v>0.18697861731709656</v>
      </c>
      <c r="I90" s="32"/>
    </row>
    <row r="91" spans="1:9" x14ac:dyDescent="0.3">
      <c r="A91" s="28"/>
      <c r="B91" s="39" t="s">
        <v>1451</v>
      </c>
      <c r="C91" s="37" t="s">
        <v>1510</v>
      </c>
      <c r="D91" s="64">
        <f>VLOOKUP(C91,'Partnered pensioner'!$C$84:$D$164,2,FALSE)</f>
        <v>25</v>
      </c>
      <c r="E91" s="32"/>
      <c r="F91" s="32">
        <v>1</v>
      </c>
      <c r="G91" s="47">
        <v>104.29</v>
      </c>
      <c r="H91" s="12">
        <f t="shared" si="3"/>
        <v>0.23971617604755968</v>
      </c>
      <c r="I91" s="32"/>
    </row>
    <row r="92" spans="1:9" x14ac:dyDescent="0.3">
      <c r="A92" s="28"/>
      <c r="B92" s="39" t="s">
        <v>1452</v>
      </c>
      <c r="C92" s="37" t="s">
        <v>1511</v>
      </c>
      <c r="D92" s="64">
        <f>VLOOKUP(C92,'Partnered pensioner'!$C$84:$D$164,2,FALSE)</f>
        <v>29.5</v>
      </c>
      <c r="E92" s="32"/>
      <c r="F92" s="32">
        <v>1</v>
      </c>
      <c r="G92" s="47">
        <v>104.29</v>
      </c>
      <c r="H92" s="12">
        <f t="shared" si="3"/>
        <v>0.2828650877361204</v>
      </c>
      <c r="I92" s="32"/>
    </row>
    <row r="93" spans="1:9" x14ac:dyDescent="0.3">
      <c r="A93" s="28"/>
      <c r="B93" s="39" t="s">
        <v>1453</v>
      </c>
      <c r="C93" s="37" t="s">
        <v>446</v>
      </c>
      <c r="D93" s="64">
        <f>VLOOKUP(C93,'Partnered pensioner'!$C$84:$D$164,2,FALSE)</f>
        <v>15</v>
      </c>
      <c r="E93" s="32"/>
      <c r="F93" s="32">
        <v>1</v>
      </c>
      <c r="G93" s="47">
        <v>104.29</v>
      </c>
      <c r="H93" s="12">
        <f t="shared" si="3"/>
        <v>0.14382970562853581</v>
      </c>
      <c r="I93" s="32"/>
    </row>
    <row r="94" spans="1:9" x14ac:dyDescent="0.3">
      <c r="A94" s="28"/>
      <c r="B94" s="39" t="s">
        <v>1454</v>
      </c>
      <c r="C94" s="37" t="s">
        <v>1512</v>
      </c>
      <c r="D94" s="64">
        <f>VLOOKUP(C94,'Partnered pensioner'!$C$84:$D$164,2,FALSE)</f>
        <v>17.5</v>
      </c>
      <c r="E94" s="32"/>
      <c r="F94" s="32">
        <v>2</v>
      </c>
      <c r="G94" s="47">
        <v>104.29</v>
      </c>
      <c r="H94" s="12">
        <f t="shared" si="3"/>
        <v>0.33560264646658355</v>
      </c>
      <c r="I94" s="32"/>
    </row>
    <row r="95" spans="1:9" x14ac:dyDescent="0.3">
      <c r="A95" s="28"/>
      <c r="B95" s="39" t="s">
        <v>1455</v>
      </c>
      <c r="C95" s="37" t="s">
        <v>1513</v>
      </c>
      <c r="D95" s="64">
        <f>VLOOKUP(C95,'Partnered pensioner'!$C$84:$D$164,2,FALSE)</f>
        <v>15</v>
      </c>
      <c r="E95" s="32"/>
      <c r="F95" s="32">
        <v>2</v>
      </c>
      <c r="G95" s="47">
        <v>104.29</v>
      </c>
      <c r="H95" s="12">
        <f t="shared" si="3"/>
        <v>0.28765941125707162</v>
      </c>
      <c r="I95" s="32"/>
    </row>
    <row r="96" spans="1:9" x14ac:dyDescent="0.3">
      <c r="A96" s="28"/>
      <c r="B96" s="39" t="s">
        <v>1456</v>
      </c>
      <c r="C96" s="37" t="s">
        <v>1514</v>
      </c>
      <c r="D96" s="64">
        <f>VLOOKUP(C96,'Partnered pensioner'!$C$84:$D$164,2,FALSE)</f>
        <v>17.5</v>
      </c>
      <c r="E96" s="32"/>
      <c r="F96" s="32">
        <v>1</v>
      </c>
      <c r="G96" s="47">
        <v>104.29</v>
      </c>
      <c r="H96" s="12">
        <f t="shared" si="3"/>
        <v>0.16780132323329178</v>
      </c>
      <c r="I96" s="32"/>
    </row>
    <row r="97" spans="1:9" x14ac:dyDescent="0.3">
      <c r="A97" s="28"/>
      <c r="B97" s="39" t="s">
        <v>1457</v>
      </c>
      <c r="C97" s="37" t="s">
        <v>1515</v>
      </c>
      <c r="D97" s="64">
        <f>VLOOKUP(C97,'Partnered pensioner'!$C$84:$D$164,2,FALSE)</f>
        <v>6.65</v>
      </c>
      <c r="E97" s="32"/>
      <c r="F97" s="32">
        <v>1</v>
      </c>
      <c r="G97" s="47">
        <v>104.29</v>
      </c>
      <c r="H97" s="12">
        <f t="shared" si="3"/>
        <v>6.3764502828650871E-2</v>
      </c>
      <c r="I97" s="32"/>
    </row>
    <row r="98" spans="1:9" x14ac:dyDescent="0.3">
      <c r="A98" s="28"/>
      <c r="B98" s="39" t="s">
        <v>1458</v>
      </c>
      <c r="C98" s="37" t="s">
        <v>1518</v>
      </c>
      <c r="D98" s="64">
        <f>VLOOKUP(C98,'Partnered pensioner'!$C$84:$D$164,2,FALSE)</f>
        <v>5.25</v>
      </c>
      <c r="E98" s="32"/>
      <c r="F98" s="32">
        <v>1</v>
      </c>
      <c r="G98" s="47">
        <v>104.29</v>
      </c>
      <c r="H98" s="12">
        <f t="shared" si="3"/>
        <v>5.034039696998753E-2</v>
      </c>
      <c r="I98" s="32"/>
    </row>
    <row r="99" spans="1:9" x14ac:dyDescent="0.3">
      <c r="A99" s="25"/>
      <c r="B99" s="39" t="s">
        <v>1459</v>
      </c>
      <c r="C99" s="37" t="s">
        <v>1519</v>
      </c>
      <c r="D99" s="64">
        <f>VLOOKUP(C99,'Partnered pensioner'!$C$84:$D$164,2,FALSE)</f>
        <v>12.25</v>
      </c>
      <c r="E99" s="32"/>
      <c r="F99" s="32">
        <v>1</v>
      </c>
      <c r="G99" s="47">
        <v>104.29</v>
      </c>
      <c r="H99" s="12">
        <f t="shared" si="3"/>
        <v>0.11746092626330425</v>
      </c>
      <c r="I99" s="32"/>
    </row>
    <row r="100" spans="1:9" x14ac:dyDescent="0.3">
      <c r="A100" s="28"/>
      <c r="B100" s="39" t="s">
        <v>1460</v>
      </c>
      <c r="C100" s="37" t="s">
        <v>1520</v>
      </c>
      <c r="D100" s="64">
        <f>VLOOKUP(C100,'Partnered pensioner'!$C$84:$D$164,2,FALSE)</f>
        <v>17.5</v>
      </c>
      <c r="E100" s="32"/>
      <c r="F100" s="32">
        <v>1</v>
      </c>
      <c r="G100" s="47">
        <v>104.29</v>
      </c>
      <c r="H100" s="12">
        <f t="shared" si="3"/>
        <v>0.16780132323329178</v>
      </c>
      <c r="I100" s="32"/>
    </row>
    <row r="101" spans="1:9" x14ac:dyDescent="0.3">
      <c r="A101" s="28"/>
      <c r="B101" s="39" t="s">
        <v>1461</v>
      </c>
      <c r="C101" s="37" t="s">
        <v>1521</v>
      </c>
      <c r="D101" s="64">
        <f>VLOOKUP(C101,'Partnered pensioner'!$C$84:$D$164,2,FALSE)</f>
        <v>9.5</v>
      </c>
      <c r="E101" s="32"/>
      <c r="F101" s="32">
        <v>3</v>
      </c>
      <c r="G101" s="47">
        <v>104.29</v>
      </c>
      <c r="H101" s="12">
        <f t="shared" si="3"/>
        <v>0.27327644069421803</v>
      </c>
      <c r="I101" s="32"/>
    </row>
    <row r="102" spans="1:9" x14ac:dyDescent="0.3">
      <c r="A102" s="28"/>
      <c r="B102" s="39" t="s">
        <v>1462</v>
      </c>
      <c r="C102" s="37" t="s">
        <v>826</v>
      </c>
      <c r="D102" s="64">
        <v>45</v>
      </c>
      <c r="E102" s="32"/>
      <c r="F102" s="32">
        <v>1</v>
      </c>
      <c r="G102" s="47">
        <v>104.29</v>
      </c>
      <c r="H102" s="12">
        <f t="shared" si="3"/>
        <v>0.43148911688560743</v>
      </c>
      <c r="I102" s="32"/>
    </row>
    <row r="103" spans="1:9" x14ac:dyDescent="0.3">
      <c r="A103" s="28"/>
      <c r="B103" s="39" t="s">
        <v>1463</v>
      </c>
      <c r="C103" s="43" t="s">
        <v>1529</v>
      </c>
      <c r="D103" s="64">
        <f>VLOOKUP(C103,'Partnered pensioner'!$C$84:$D$164,2,FALSE)</f>
        <v>12.5</v>
      </c>
      <c r="E103" s="32"/>
      <c r="F103" s="32">
        <v>2</v>
      </c>
      <c r="G103" s="47">
        <v>104.29</v>
      </c>
      <c r="H103" s="12">
        <f t="shared" si="3"/>
        <v>0.23971617604755968</v>
      </c>
      <c r="I103" s="32"/>
    </row>
    <row r="104" spans="1:9" x14ac:dyDescent="0.3">
      <c r="A104" s="28"/>
      <c r="B104" s="39" t="s">
        <v>995</v>
      </c>
      <c r="C104" s="37" t="s">
        <v>447</v>
      </c>
      <c r="D104" s="64">
        <f>VLOOKUP(C104,'Partnered pensioner'!$C$84:$D$164,2,FALSE)</f>
        <v>10</v>
      </c>
      <c r="E104" s="32"/>
      <c r="F104" s="32">
        <v>2</v>
      </c>
      <c r="G104" s="47">
        <v>104.29</v>
      </c>
      <c r="H104" s="12">
        <f t="shared" si="3"/>
        <v>0.19177294083804775</v>
      </c>
      <c r="I104" s="32"/>
    </row>
    <row r="105" spans="1:9" x14ac:dyDescent="0.3">
      <c r="A105" s="28"/>
      <c r="B105" s="39" t="s">
        <v>996</v>
      </c>
      <c r="C105" s="43" t="s">
        <v>1386</v>
      </c>
      <c r="D105" s="64">
        <f>VLOOKUP(C105,'Partnered pensioner'!$C$84:$D$164,2,FALSE)</f>
        <v>14</v>
      </c>
      <c r="E105" s="32"/>
      <c r="F105" s="32">
        <v>1</v>
      </c>
      <c r="G105" s="47">
        <v>260.70999999999998</v>
      </c>
      <c r="H105" s="12">
        <f t="shared" si="3"/>
        <v>5.3699512868704696E-2</v>
      </c>
      <c r="I105" s="32"/>
    </row>
    <row r="106" spans="1:9" x14ac:dyDescent="0.3">
      <c r="A106" s="28"/>
      <c r="B106" s="39" t="s">
        <v>997</v>
      </c>
      <c r="C106" s="37" t="s">
        <v>308</v>
      </c>
      <c r="D106" s="64">
        <f>VLOOKUP(C106,'Partnered pensioner'!$C$84:$D$164,2,FALSE)</f>
        <v>25</v>
      </c>
      <c r="E106" s="32"/>
      <c r="F106" s="32">
        <v>1</v>
      </c>
      <c r="G106" s="47">
        <v>208.57</v>
      </c>
      <c r="H106" s="12">
        <f t="shared" si="3"/>
        <v>0.11986383468379921</v>
      </c>
      <c r="I106" s="32"/>
    </row>
    <row r="107" spans="1:9" x14ac:dyDescent="0.3">
      <c r="A107" s="28"/>
      <c r="B107" s="39" t="s">
        <v>1464</v>
      </c>
      <c r="C107" s="37" t="s">
        <v>101</v>
      </c>
      <c r="D107" s="64">
        <f>VLOOKUP(C107,'Partnered pensioner'!$C$84:$D$164,2,FALSE)</f>
        <v>24.99</v>
      </c>
      <c r="E107" s="32"/>
      <c r="F107" s="32">
        <v>1</v>
      </c>
      <c r="G107" s="47">
        <v>208.57</v>
      </c>
      <c r="H107" s="12">
        <f t="shared" si="3"/>
        <v>0.11981588914992568</v>
      </c>
      <c r="I107" s="32"/>
    </row>
    <row r="108" spans="1:9" x14ac:dyDescent="0.3">
      <c r="A108" s="28"/>
      <c r="B108" s="39" t="s">
        <v>998</v>
      </c>
      <c r="C108" s="37" t="s">
        <v>1532</v>
      </c>
      <c r="D108" s="64">
        <f>VLOOKUP(C108,'Partnered pensioner'!$C$84:$D$164,2,FALSE)</f>
        <v>7.99</v>
      </c>
      <c r="E108" s="32"/>
      <c r="F108" s="32">
        <v>1</v>
      </c>
      <c r="G108" s="47">
        <v>52.14</v>
      </c>
      <c r="H108" s="12">
        <f t="shared" si="3"/>
        <v>0.15324127349443806</v>
      </c>
      <c r="I108" s="32"/>
    </row>
    <row r="109" spans="1:9" x14ac:dyDescent="0.3">
      <c r="A109" s="28"/>
      <c r="B109" s="39" t="s">
        <v>999</v>
      </c>
      <c r="C109" s="37" t="s">
        <v>1535</v>
      </c>
      <c r="D109" s="64">
        <f>VLOOKUP(C109,'Partnered pensioner'!$C$84:$D$164,2,FALSE)</f>
        <v>9.99</v>
      </c>
      <c r="E109" s="32"/>
      <c r="F109" s="32">
        <v>1</v>
      </c>
      <c r="G109" s="47">
        <v>208.57</v>
      </c>
      <c r="H109" s="12">
        <f t="shared" ref="H109:H125" si="4">+(D109*F109)/G109</f>
        <v>4.7897588339646163E-2</v>
      </c>
      <c r="I109" s="32"/>
    </row>
    <row r="110" spans="1:9" x14ac:dyDescent="0.3">
      <c r="A110" s="28"/>
      <c r="B110" s="39" t="s">
        <v>1000</v>
      </c>
      <c r="C110" s="33" t="s">
        <v>102</v>
      </c>
      <c r="D110" s="64">
        <f>VLOOKUP(C110,'Partnered pensioner'!$C$84:$D$164,2,FALSE)</f>
        <v>17.600000000000001</v>
      </c>
      <c r="E110" s="32"/>
      <c r="F110" s="32">
        <v>1</v>
      </c>
      <c r="G110" s="47">
        <v>208.57</v>
      </c>
      <c r="H110" s="12">
        <f t="shared" si="4"/>
        <v>8.4384139617394646E-2</v>
      </c>
      <c r="I110" s="32"/>
    </row>
    <row r="111" spans="1:9" x14ac:dyDescent="0.3">
      <c r="A111" s="28"/>
      <c r="B111" s="39" t="s">
        <v>1001</v>
      </c>
      <c r="C111" s="37" t="s">
        <v>1536</v>
      </c>
      <c r="D111" s="64">
        <f>VLOOKUP(C111,'Partnered pensioner'!$C$84:$D$164,2,FALSE)</f>
        <v>9.99</v>
      </c>
      <c r="E111" s="32"/>
      <c r="F111" s="32">
        <v>1</v>
      </c>
      <c r="G111" s="47">
        <v>521.42999999999995</v>
      </c>
      <c r="H111" s="12">
        <f t="shared" si="4"/>
        <v>1.9158851619584607E-2</v>
      </c>
      <c r="I111" s="32"/>
    </row>
    <row r="112" spans="1:9" x14ac:dyDescent="0.3">
      <c r="A112" s="28"/>
      <c r="B112" s="39" t="s">
        <v>1002</v>
      </c>
      <c r="C112" s="37" t="s">
        <v>1533</v>
      </c>
      <c r="D112" s="64">
        <f>VLOOKUP(C112,'Partnered pensioner'!$C$84:$D$164,2,FALSE)</f>
        <v>15.99</v>
      </c>
      <c r="E112" s="32"/>
      <c r="F112" s="32">
        <v>1</v>
      </c>
      <c r="G112" s="47">
        <v>208.57</v>
      </c>
      <c r="H112" s="12">
        <f t="shared" si="4"/>
        <v>7.6664908663757969E-2</v>
      </c>
      <c r="I112" s="32"/>
    </row>
    <row r="113" spans="1:11" x14ac:dyDescent="0.3">
      <c r="A113" s="28"/>
      <c r="B113" s="39" t="s">
        <v>1003</v>
      </c>
      <c r="C113" s="37" t="s">
        <v>1534</v>
      </c>
      <c r="D113" s="64">
        <f>VLOOKUP(C113,'Partnered pensioner'!$C$84:$D$164,2,FALSE)</f>
        <v>17.989999999999998</v>
      </c>
      <c r="E113" s="32"/>
      <c r="F113" s="32">
        <v>1</v>
      </c>
      <c r="G113" s="47">
        <v>208.57</v>
      </c>
      <c r="H113" s="12">
        <f t="shared" si="4"/>
        <v>8.6254015438461909E-2</v>
      </c>
      <c r="I113" s="32"/>
    </row>
    <row r="114" spans="1:11" x14ac:dyDescent="0.3">
      <c r="A114" s="28"/>
      <c r="B114" s="39" t="s">
        <v>1004</v>
      </c>
      <c r="C114" s="43" t="s">
        <v>1379</v>
      </c>
      <c r="D114" s="64">
        <v>8</v>
      </c>
      <c r="E114" s="32"/>
      <c r="F114" s="32">
        <v>3</v>
      </c>
      <c r="G114" s="47">
        <v>52.14</v>
      </c>
      <c r="H114" s="12">
        <f t="shared" si="4"/>
        <v>0.46029919447640966</v>
      </c>
      <c r="I114" s="32"/>
    </row>
    <row r="115" spans="1:11" x14ac:dyDescent="0.3">
      <c r="A115" s="28"/>
      <c r="B115" s="39" t="s">
        <v>1005</v>
      </c>
      <c r="C115" s="28" t="s">
        <v>300</v>
      </c>
      <c r="D115" s="64">
        <f>VLOOKUP(C115,'Partnered pensioner'!$C$84:$D$164,2,FALSE)</f>
        <v>20</v>
      </c>
      <c r="E115" s="32"/>
      <c r="F115" s="32">
        <v>6</v>
      </c>
      <c r="G115" s="47">
        <v>52</v>
      </c>
      <c r="H115" s="12">
        <f t="shared" si="4"/>
        <v>2.3076923076923075</v>
      </c>
      <c r="I115" s="32"/>
    </row>
    <row r="116" spans="1:11" x14ac:dyDescent="0.3">
      <c r="A116" s="28"/>
      <c r="B116" s="39" t="s">
        <v>1006</v>
      </c>
      <c r="C116" s="43" t="s">
        <v>1380</v>
      </c>
      <c r="D116" s="64">
        <f>VLOOKUP(C116,'Partnered pensioner'!$C$84:$D$164,2,FALSE)</f>
        <v>10</v>
      </c>
      <c r="E116" s="32"/>
      <c r="F116" s="32">
        <v>1</v>
      </c>
      <c r="G116" s="47">
        <v>104.29</v>
      </c>
      <c r="H116" s="12">
        <f t="shared" si="4"/>
        <v>9.5886470419023873E-2</v>
      </c>
      <c r="I116" s="32"/>
    </row>
    <row r="117" spans="1:11" x14ac:dyDescent="0.3">
      <c r="A117" s="28"/>
      <c r="B117" s="39" t="s">
        <v>1007</v>
      </c>
      <c r="C117" s="37" t="s">
        <v>1523</v>
      </c>
      <c r="D117" s="64">
        <f>VLOOKUP(C117,'Partnered pensioner'!$C$84:$D$164,2,FALSE)</f>
        <v>15</v>
      </c>
      <c r="E117" s="32"/>
      <c r="F117" s="32">
        <v>1</v>
      </c>
      <c r="G117" s="47">
        <v>104.29</v>
      </c>
      <c r="H117" s="12">
        <f t="shared" si="4"/>
        <v>0.14382970562853581</v>
      </c>
      <c r="I117" s="32"/>
    </row>
    <row r="118" spans="1:11" x14ac:dyDescent="0.3">
      <c r="A118" s="28"/>
      <c r="B118" s="39" t="s">
        <v>1008</v>
      </c>
      <c r="C118" s="37" t="s">
        <v>1467</v>
      </c>
      <c r="D118" s="64">
        <f>VLOOKUP(C118,'Partnered pensioner'!$C$84:$D$164,2,FALSE)</f>
        <v>15</v>
      </c>
      <c r="E118" s="32"/>
      <c r="F118" s="32">
        <v>1</v>
      </c>
      <c r="G118" s="47">
        <v>104.29</v>
      </c>
      <c r="H118" s="12">
        <f t="shared" si="4"/>
        <v>0.14382970562853581</v>
      </c>
      <c r="I118" s="32"/>
    </row>
    <row r="119" spans="1:11" x14ac:dyDescent="0.3">
      <c r="A119" s="28"/>
      <c r="B119" s="39" t="s">
        <v>1009</v>
      </c>
      <c r="C119" s="32" t="s">
        <v>88</v>
      </c>
      <c r="D119" s="64">
        <f>VLOOKUP(C119,'Partnered pensioner'!$C$84:$D$164,2,FALSE)</f>
        <v>10</v>
      </c>
      <c r="E119" s="32"/>
      <c r="F119" s="32">
        <v>2</v>
      </c>
      <c r="G119" s="47">
        <v>104.29</v>
      </c>
      <c r="H119" s="12">
        <f t="shared" si="4"/>
        <v>0.19177294083804775</v>
      </c>
      <c r="I119" s="32"/>
    </row>
    <row r="120" spans="1:11" x14ac:dyDescent="0.3">
      <c r="A120" s="28"/>
      <c r="B120" s="39" t="s">
        <v>1010</v>
      </c>
      <c r="C120" s="28" t="s">
        <v>307</v>
      </c>
      <c r="D120" s="64">
        <f>VLOOKUP(C120,'Partnered pensioner'!$C$84:$D$164,2,FALSE)</f>
        <v>10</v>
      </c>
      <c r="E120" s="32"/>
      <c r="F120" s="32">
        <v>2</v>
      </c>
      <c r="G120" s="47">
        <v>104.29</v>
      </c>
      <c r="H120" s="12">
        <f t="shared" si="4"/>
        <v>0.19177294083804775</v>
      </c>
      <c r="I120" s="32"/>
    </row>
    <row r="121" spans="1:11" x14ac:dyDescent="0.3">
      <c r="A121" s="28"/>
      <c r="B121" s="39" t="s">
        <v>1011</v>
      </c>
      <c r="C121" s="43" t="s">
        <v>958</v>
      </c>
      <c r="D121" s="64">
        <f>VLOOKUP(C121,'Partnered pensioner'!$C$84:$D$164,2,FALSE)</f>
        <v>17.45</v>
      </c>
      <c r="E121" s="32"/>
      <c r="F121" s="32">
        <v>1</v>
      </c>
      <c r="G121" s="47">
        <v>104.29</v>
      </c>
      <c r="H121" s="12">
        <f t="shared" si="4"/>
        <v>0.16732189088119664</v>
      </c>
      <c r="I121" s="32"/>
    </row>
    <row r="122" spans="1:11" x14ac:dyDescent="0.3">
      <c r="A122" s="28"/>
      <c r="B122" s="39" t="s">
        <v>1012</v>
      </c>
      <c r="C122" s="43" t="s">
        <v>959</v>
      </c>
      <c r="D122" s="64">
        <f>VLOOKUP(C122,'Partnered pensioner'!$C$84:$D$164,2,FALSE)</f>
        <v>69</v>
      </c>
      <c r="E122" s="32"/>
      <c r="F122" s="32">
        <v>1</v>
      </c>
      <c r="G122" s="47">
        <v>104.29</v>
      </c>
      <c r="H122" s="12">
        <f t="shared" si="4"/>
        <v>0.66161664589126468</v>
      </c>
      <c r="I122" s="32"/>
    </row>
    <row r="123" spans="1:11" x14ac:dyDescent="0.3">
      <c r="A123" s="28"/>
      <c r="B123" s="39" t="s">
        <v>1013</v>
      </c>
      <c r="C123" s="33" t="s">
        <v>1378</v>
      </c>
      <c r="D123" s="64">
        <f>VLOOKUP(C123,'Partnered pensioner'!$C$84:$D$164,2,FALSE)</f>
        <v>45</v>
      </c>
      <c r="E123" s="32"/>
      <c r="F123" s="32">
        <v>1</v>
      </c>
      <c r="G123" s="47">
        <v>208.57</v>
      </c>
      <c r="H123" s="12">
        <f t="shared" si="4"/>
        <v>0.21575490243083859</v>
      </c>
      <c r="I123" s="32"/>
    </row>
    <row r="124" spans="1:11" x14ac:dyDescent="0.3">
      <c r="A124" s="28"/>
      <c r="B124" s="39" t="s">
        <v>1014</v>
      </c>
      <c r="C124" s="33" t="s">
        <v>1375</v>
      </c>
      <c r="D124" s="64">
        <f>VLOOKUP(C124,'Partnered pensioner'!$C$84:$D$164,2,FALSE)</f>
        <v>4.99</v>
      </c>
      <c r="E124" s="32"/>
      <c r="F124" s="32">
        <v>2</v>
      </c>
      <c r="G124" s="47">
        <v>52.14</v>
      </c>
      <c r="H124" s="12">
        <f t="shared" si="4"/>
        <v>0.1914077483697737</v>
      </c>
      <c r="I124" s="32"/>
    </row>
    <row r="125" spans="1:11" x14ac:dyDescent="0.3">
      <c r="A125" s="28"/>
      <c r="B125" s="39" t="s">
        <v>1015</v>
      </c>
      <c r="C125" s="43" t="s">
        <v>1303</v>
      </c>
      <c r="D125" s="64">
        <f>VLOOKUP(C125,'Partnered pensioner'!$C$84:$D$164,2,FALSE)</f>
        <v>29.5</v>
      </c>
      <c r="E125" s="32"/>
      <c r="F125" s="32">
        <v>2</v>
      </c>
      <c r="G125" s="47">
        <v>52</v>
      </c>
      <c r="H125" s="12">
        <f t="shared" si="4"/>
        <v>1.1346153846153846</v>
      </c>
      <c r="I125" s="28" t="s">
        <v>10</v>
      </c>
      <c r="J125" s="83">
        <f>SUM(H77:H125)</f>
        <v>14.221274979437331</v>
      </c>
      <c r="K125" s="34">
        <f>COUNT(H77:H125)</f>
        <v>49</v>
      </c>
    </row>
    <row r="126" spans="1:11" x14ac:dyDescent="0.3">
      <c r="A126" s="25" t="s">
        <v>315</v>
      </c>
      <c r="B126" s="39"/>
      <c r="C126" s="28"/>
      <c r="D126" s="63"/>
      <c r="E126" s="32"/>
      <c r="F126" s="32"/>
      <c r="G126" s="47"/>
      <c r="H126" s="32"/>
      <c r="I126" s="32"/>
    </row>
    <row r="127" spans="1:11" x14ac:dyDescent="0.3">
      <c r="A127" s="25"/>
      <c r="B127" s="39" t="s">
        <v>1016</v>
      </c>
      <c r="C127" s="37" t="s">
        <v>827</v>
      </c>
      <c r="D127" s="64">
        <f>'Single Male'!E135</f>
        <v>7.382650599999999</v>
      </c>
      <c r="E127" s="32"/>
      <c r="F127" s="32">
        <v>1</v>
      </c>
      <c r="G127" s="47">
        <v>1</v>
      </c>
      <c r="H127" s="12">
        <f t="shared" ref="H127:H132" si="5">+(D127*F127)/G127</f>
        <v>7.382650599999999</v>
      </c>
      <c r="I127" s="32"/>
    </row>
    <row r="128" spans="1:11" x14ac:dyDescent="0.3">
      <c r="A128" s="25"/>
      <c r="B128" s="39" t="s">
        <v>1017</v>
      </c>
      <c r="C128" s="37" t="s">
        <v>111</v>
      </c>
      <c r="D128" s="64">
        <f>'Single Male'!E134</f>
        <v>5.955829099999999</v>
      </c>
      <c r="E128" s="32"/>
      <c r="F128" s="32">
        <v>1</v>
      </c>
      <c r="G128" s="47">
        <v>1</v>
      </c>
      <c r="H128" s="12">
        <f t="shared" si="5"/>
        <v>5.955829099999999</v>
      </c>
      <c r="I128" s="32"/>
    </row>
    <row r="129" spans="1:11" x14ac:dyDescent="0.3">
      <c r="A129" s="25"/>
      <c r="B129" s="39" t="s">
        <v>1018</v>
      </c>
      <c r="C129" s="37" t="s">
        <v>370</v>
      </c>
      <c r="D129" s="63">
        <f>'Male pensioner '!D120</f>
        <v>150</v>
      </c>
      <c r="E129" s="32"/>
      <c r="F129" s="32">
        <v>1</v>
      </c>
      <c r="G129" s="47">
        <v>52.14</v>
      </c>
      <c r="H129" s="12">
        <f t="shared" si="5"/>
        <v>2.8768699654775602</v>
      </c>
      <c r="I129" s="32"/>
    </row>
    <row r="130" spans="1:11" x14ac:dyDescent="0.3">
      <c r="A130" s="28"/>
      <c r="B130" s="39" t="s">
        <v>1019</v>
      </c>
      <c r="C130" s="14" t="s">
        <v>110</v>
      </c>
      <c r="D130" s="67">
        <v>153.22222222222223</v>
      </c>
      <c r="E130" s="32"/>
      <c r="F130" s="32">
        <v>1</v>
      </c>
      <c r="G130" s="47">
        <v>1</v>
      </c>
      <c r="H130" s="12">
        <v>153.22222222222223</v>
      </c>
      <c r="I130" s="32"/>
    </row>
    <row r="131" spans="1:11" x14ac:dyDescent="0.3">
      <c r="A131" s="28"/>
      <c r="B131" s="39" t="s">
        <v>1020</v>
      </c>
      <c r="C131" s="14" t="s">
        <v>112</v>
      </c>
      <c r="D131" s="53">
        <f>'Single Male'!E136</f>
        <v>1.323</v>
      </c>
      <c r="E131" s="32"/>
      <c r="F131" s="32">
        <v>1</v>
      </c>
      <c r="G131" s="47">
        <v>1</v>
      </c>
      <c r="H131" s="12">
        <f t="shared" si="5"/>
        <v>1.323</v>
      </c>
      <c r="I131" s="32"/>
    </row>
    <row r="132" spans="1:11" x14ac:dyDescent="0.3">
      <c r="A132" s="28"/>
      <c r="B132" s="39" t="s">
        <v>1021</v>
      </c>
      <c r="C132" s="32" t="s">
        <v>113</v>
      </c>
      <c r="D132" s="63">
        <f>'Single Male'!E137</f>
        <v>13.513380399999999</v>
      </c>
      <c r="E132" s="32"/>
      <c r="F132" s="32">
        <v>1</v>
      </c>
      <c r="G132" s="47">
        <v>1</v>
      </c>
      <c r="H132" s="12">
        <f t="shared" si="5"/>
        <v>13.513380399999999</v>
      </c>
      <c r="I132" s="28" t="s">
        <v>11</v>
      </c>
      <c r="J132" s="83">
        <f>SUM(H127:H132)</f>
        <v>184.27395228769979</v>
      </c>
      <c r="K132" s="34">
        <f>COUNT(H127:H132)</f>
        <v>6</v>
      </c>
    </row>
    <row r="133" spans="1:11" x14ac:dyDescent="0.3">
      <c r="A133" s="25" t="s">
        <v>316</v>
      </c>
      <c r="B133" s="39"/>
      <c r="C133" s="28"/>
      <c r="E133" s="32"/>
      <c r="F133" s="32"/>
      <c r="G133" s="47"/>
      <c r="H133" s="32"/>
      <c r="I133" s="32"/>
    </row>
    <row r="134" spans="1:11" x14ac:dyDescent="0.3">
      <c r="A134" s="25"/>
      <c r="B134" s="39" t="s">
        <v>1022</v>
      </c>
      <c r="C134" s="37" t="s">
        <v>828</v>
      </c>
      <c r="D134" s="64">
        <f>VLOOKUP(C134,'Male pensioner '!$C$122:$D$392,2,FALSE)</f>
        <v>13.5</v>
      </c>
      <c r="E134" s="32"/>
      <c r="F134" s="32">
        <v>1</v>
      </c>
      <c r="G134" s="47">
        <v>1042.8800000000001</v>
      </c>
      <c r="H134" s="12">
        <f t="shared" ref="H134:H165" si="6">+(D134*F134)/G134</f>
        <v>1.2944921755139612E-2</v>
      </c>
      <c r="I134" s="32"/>
    </row>
    <row r="135" spans="1:11" x14ac:dyDescent="0.3">
      <c r="A135" s="25"/>
      <c r="B135" s="39" t="s">
        <v>1023</v>
      </c>
      <c r="C135" s="14" t="s">
        <v>829</v>
      </c>
      <c r="D135" s="64">
        <f>VLOOKUP(C135,'Male pensioner '!$C$122:$D$392,2,FALSE)</f>
        <v>2.98</v>
      </c>
      <c r="E135" s="32"/>
      <c r="F135" s="32">
        <v>1</v>
      </c>
      <c r="G135" s="47">
        <v>1042.8800000000001</v>
      </c>
      <c r="H135" s="12">
        <f t="shared" si="6"/>
        <v>2.8574716170604478E-3</v>
      </c>
      <c r="I135" s="32"/>
    </row>
    <row r="136" spans="1:11" x14ac:dyDescent="0.3">
      <c r="A136" s="25"/>
      <c r="B136" s="39" t="s">
        <v>1024</v>
      </c>
      <c r="C136" s="28" t="s">
        <v>830</v>
      </c>
      <c r="D136" s="64">
        <f>VLOOKUP(C136,'Male pensioner '!$C$122:$D$392,2,FALSE)</f>
        <v>9.99</v>
      </c>
      <c r="E136" s="32"/>
      <c r="F136" s="32">
        <v>1</v>
      </c>
      <c r="G136" s="47">
        <v>1042.8800000000001</v>
      </c>
      <c r="H136" s="12">
        <f t="shared" si="6"/>
        <v>9.5792420988033127E-3</v>
      </c>
      <c r="I136" s="32"/>
    </row>
    <row r="137" spans="1:11" x14ac:dyDescent="0.3">
      <c r="A137" s="25"/>
      <c r="B137" s="39" t="s">
        <v>1025</v>
      </c>
      <c r="C137" s="37" t="s">
        <v>1297</v>
      </c>
      <c r="D137" s="64">
        <f>VLOOKUP(C137,'Male pensioner '!$C$122:$D$392,2,FALSE)</f>
        <v>9.99</v>
      </c>
      <c r="E137" s="32"/>
      <c r="F137" s="32">
        <v>1</v>
      </c>
      <c r="G137" s="47">
        <v>260.70999999999998</v>
      </c>
      <c r="H137" s="12">
        <f t="shared" si="6"/>
        <v>3.8318438111311422E-2</v>
      </c>
      <c r="I137" s="32"/>
    </row>
    <row r="138" spans="1:11" x14ac:dyDescent="0.3">
      <c r="A138" s="25"/>
      <c r="B138" s="39" t="s">
        <v>1026</v>
      </c>
      <c r="C138" s="37" t="s">
        <v>1298</v>
      </c>
      <c r="D138" s="64">
        <f>VLOOKUP(C138,'Male pensioner '!$C$122:$D$392,2,FALSE)</f>
        <v>9.99</v>
      </c>
      <c r="E138" s="32"/>
      <c r="F138" s="32">
        <v>1</v>
      </c>
      <c r="G138" s="47">
        <v>104.29</v>
      </c>
      <c r="H138" s="12">
        <f t="shared" si="6"/>
        <v>9.5790583948604846E-2</v>
      </c>
      <c r="I138" s="32"/>
    </row>
    <row r="139" spans="1:11" x14ac:dyDescent="0.3">
      <c r="A139" s="25"/>
      <c r="B139" s="39" t="s">
        <v>1027</v>
      </c>
      <c r="C139" s="37" t="s">
        <v>1401</v>
      </c>
      <c r="D139" s="64">
        <f>VLOOKUP(C139,'Male pensioner '!$C$122:$D$392,2,FALSE)</f>
        <v>1.2</v>
      </c>
      <c r="E139" s="32"/>
      <c r="F139" s="32">
        <v>1</v>
      </c>
      <c r="G139" s="47">
        <v>1042.8800000000001</v>
      </c>
      <c r="H139" s="12">
        <f t="shared" si="6"/>
        <v>1.1506597115679654E-3</v>
      </c>
      <c r="I139" s="32"/>
    </row>
    <row r="140" spans="1:11" x14ac:dyDescent="0.3">
      <c r="A140" s="25"/>
      <c r="B140" s="39" t="s">
        <v>1028</v>
      </c>
      <c r="C140" s="37" t="s">
        <v>1319</v>
      </c>
      <c r="D140" s="64">
        <f>VLOOKUP(C140,'Male pensioner '!$C$122:$D$392,2,FALSE)</f>
        <v>64.989999999999995</v>
      </c>
      <c r="E140" s="32"/>
      <c r="F140" s="32">
        <v>1</v>
      </c>
      <c r="G140" s="47">
        <v>521.42999999999995</v>
      </c>
      <c r="H140" s="12">
        <f t="shared" si="6"/>
        <v>0.12463801469037071</v>
      </c>
      <c r="I140" s="32"/>
    </row>
    <row r="141" spans="1:11" x14ac:dyDescent="0.3">
      <c r="A141" s="25"/>
      <c r="B141" s="39" t="s">
        <v>1029</v>
      </c>
      <c r="C141" s="28" t="s">
        <v>1320</v>
      </c>
      <c r="D141" s="64">
        <f>VLOOKUP(C141,'Male pensioner '!$C$122:$D$392,2,FALSE)</f>
        <v>64.989999999999995</v>
      </c>
      <c r="E141" s="32"/>
      <c r="F141" s="32">
        <v>1</v>
      </c>
      <c r="G141" s="47">
        <v>1042.8599999999999</v>
      </c>
      <c r="H141" s="12">
        <f t="shared" si="6"/>
        <v>6.2319007345185355E-2</v>
      </c>
      <c r="I141" s="32"/>
    </row>
    <row r="142" spans="1:11" x14ac:dyDescent="0.3">
      <c r="A142" s="25"/>
      <c r="B142" s="39" t="s">
        <v>1030</v>
      </c>
      <c r="C142" s="37" t="s">
        <v>831</v>
      </c>
      <c r="D142" s="64">
        <f>VLOOKUP(C142,'Male pensioner '!$C$122:$D$392,2,FALSE)</f>
        <v>6.5</v>
      </c>
      <c r="E142" s="32"/>
      <c r="F142" s="32">
        <v>1</v>
      </c>
      <c r="G142" s="47">
        <v>52.14</v>
      </c>
      <c r="H142" s="12">
        <f t="shared" si="6"/>
        <v>0.12466436517069428</v>
      </c>
      <c r="I142" s="32"/>
    </row>
    <row r="143" spans="1:11" x14ac:dyDescent="0.3">
      <c r="A143" s="25"/>
      <c r="B143" s="39" t="s">
        <v>1031</v>
      </c>
      <c r="C143" s="37" t="s">
        <v>1299</v>
      </c>
      <c r="D143" s="64">
        <f>VLOOKUP(C143,'Male pensioner '!$C$122:$D$392,2,FALSE)</f>
        <v>20</v>
      </c>
      <c r="E143" s="32"/>
      <c r="F143" s="32">
        <v>1</v>
      </c>
      <c r="G143" s="47">
        <v>260.70999999999998</v>
      </c>
      <c r="H143" s="12">
        <f t="shared" si="6"/>
        <v>7.6713589812435284E-2</v>
      </c>
      <c r="I143" s="32"/>
    </row>
    <row r="144" spans="1:11" x14ac:dyDescent="0.3">
      <c r="A144" s="25"/>
      <c r="B144" s="39" t="s">
        <v>1032</v>
      </c>
      <c r="C144" s="37" t="s">
        <v>1402</v>
      </c>
      <c r="D144" s="64">
        <f>VLOOKUP(C144,'Male pensioner '!$C$122:$D$392,2,FALSE)</f>
        <v>30</v>
      </c>
      <c r="E144" s="32"/>
      <c r="F144" s="32">
        <v>2</v>
      </c>
      <c r="G144" s="47">
        <v>1042.8800000000001</v>
      </c>
      <c r="H144" s="12">
        <f t="shared" si="6"/>
        <v>5.7532985578398275E-2</v>
      </c>
      <c r="I144" s="32"/>
    </row>
    <row r="145" spans="1:9" x14ac:dyDescent="0.3">
      <c r="A145" s="25"/>
      <c r="B145" s="39" t="s">
        <v>1033</v>
      </c>
      <c r="C145" s="37" t="s">
        <v>379</v>
      </c>
      <c r="D145" s="64">
        <f>VLOOKUP(C145,'Male pensioner '!$C$122:$D$392,2,FALSE)</f>
        <v>7.99</v>
      </c>
      <c r="E145" s="32"/>
      <c r="F145" s="32">
        <v>1</v>
      </c>
      <c r="G145" s="47">
        <v>521.42999999999995</v>
      </c>
      <c r="H145" s="12">
        <f t="shared" si="6"/>
        <v>1.5323245689737839E-2</v>
      </c>
      <c r="I145" s="32"/>
    </row>
    <row r="146" spans="1:9" x14ac:dyDescent="0.3">
      <c r="A146" s="25"/>
      <c r="B146" s="39" t="s">
        <v>1034</v>
      </c>
      <c r="C146" s="37" t="s">
        <v>1403</v>
      </c>
      <c r="D146" s="64">
        <f>VLOOKUP(C146,'Male pensioner '!$C$122:$D$392,2,FALSE)</f>
        <v>14.99</v>
      </c>
      <c r="E146" s="32"/>
      <c r="F146" s="32">
        <v>1</v>
      </c>
      <c r="G146" s="47">
        <v>521.42999999999995</v>
      </c>
      <c r="H146" s="12">
        <f t="shared" si="6"/>
        <v>2.8747866444201527E-2</v>
      </c>
      <c r="I146" s="32"/>
    </row>
    <row r="147" spans="1:9" x14ac:dyDescent="0.3">
      <c r="A147" s="25"/>
      <c r="B147" s="39" t="s">
        <v>1035</v>
      </c>
      <c r="C147" s="37" t="s">
        <v>832</v>
      </c>
      <c r="D147" s="64">
        <f>VLOOKUP(C147,'Male pensioner '!$C$122:$D$392,2,FALSE)</f>
        <v>10</v>
      </c>
      <c r="E147" s="32"/>
      <c r="F147" s="32">
        <v>1</v>
      </c>
      <c r="G147" s="47">
        <v>260.70999999999998</v>
      </c>
      <c r="H147" s="12">
        <f t="shared" si="6"/>
        <v>3.8356794906217642E-2</v>
      </c>
      <c r="I147" s="32"/>
    </row>
    <row r="148" spans="1:9" x14ac:dyDescent="0.3">
      <c r="A148" s="25"/>
      <c r="B148" s="39" t="s">
        <v>1036</v>
      </c>
      <c r="C148" s="28" t="s">
        <v>468</v>
      </c>
      <c r="D148" s="64">
        <f>VLOOKUP(C148,'Male pensioner '!$C$122:$D$392,2,FALSE)</f>
        <v>18</v>
      </c>
      <c r="E148" s="32"/>
      <c r="F148" s="32">
        <v>1</v>
      </c>
      <c r="G148" s="47">
        <v>521.42999999999995</v>
      </c>
      <c r="H148" s="12">
        <f t="shared" si="6"/>
        <v>3.4520453368620911E-2</v>
      </c>
      <c r="I148" s="32"/>
    </row>
    <row r="149" spans="1:9" x14ac:dyDescent="0.3">
      <c r="A149" s="25"/>
      <c r="B149" s="39" t="s">
        <v>1037</v>
      </c>
      <c r="C149" s="28" t="s">
        <v>133</v>
      </c>
      <c r="D149" s="64">
        <f>VLOOKUP(C149,'Male pensioner '!$C$122:$D$392,2,FALSE)</f>
        <v>19.989999999999998</v>
      </c>
      <c r="E149" s="32"/>
      <c r="F149" s="32">
        <v>1</v>
      </c>
      <c r="G149" s="47">
        <v>156.43</v>
      </c>
      <c r="H149" s="12">
        <f t="shared" si="6"/>
        <v>0.12778878731701079</v>
      </c>
      <c r="I149" s="32"/>
    </row>
    <row r="150" spans="1:9" x14ac:dyDescent="0.3">
      <c r="A150" s="25"/>
      <c r="B150" s="39" t="s">
        <v>1038</v>
      </c>
      <c r="C150" s="37" t="s">
        <v>134</v>
      </c>
      <c r="D150" s="64">
        <f>VLOOKUP(C150,'Male pensioner '!$C$122:$D$392,2,FALSE)</f>
        <v>1.2</v>
      </c>
      <c r="E150" s="32"/>
      <c r="F150" s="32">
        <v>1</v>
      </c>
      <c r="G150" s="47">
        <v>260.70999999999998</v>
      </c>
      <c r="H150" s="12">
        <f t="shared" si="6"/>
        <v>4.6028153887461166E-3</v>
      </c>
      <c r="I150" s="32"/>
    </row>
    <row r="151" spans="1:9" x14ac:dyDescent="0.3">
      <c r="A151" s="25"/>
      <c r="B151" s="39" t="s">
        <v>1039</v>
      </c>
      <c r="C151" s="37" t="s">
        <v>1404</v>
      </c>
      <c r="D151" s="64">
        <f>VLOOKUP(C151,'Male pensioner '!$C$122:$D$392,2,FALSE)</f>
        <v>1.2</v>
      </c>
      <c r="E151" s="32"/>
      <c r="F151" s="32">
        <v>1</v>
      </c>
      <c r="G151" s="47">
        <v>1042.8599999999999</v>
      </c>
      <c r="H151" s="12">
        <f t="shared" si="6"/>
        <v>1.1506817789540304E-3</v>
      </c>
      <c r="I151" s="32"/>
    </row>
    <row r="152" spans="1:9" x14ac:dyDescent="0.3">
      <c r="A152" s="25"/>
      <c r="B152" s="39" t="s">
        <v>1465</v>
      </c>
      <c r="C152" s="28" t="s">
        <v>135</v>
      </c>
      <c r="D152" s="64">
        <f>VLOOKUP(C152,'Male pensioner '!$C$122:$D$392,2,FALSE)</f>
        <v>22.99</v>
      </c>
      <c r="E152" s="32"/>
      <c r="F152" s="32">
        <v>1</v>
      </c>
      <c r="G152" s="47">
        <v>1042.8599999999999</v>
      </c>
      <c r="H152" s="12">
        <f t="shared" si="6"/>
        <v>2.2045145081794296E-2</v>
      </c>
      <c r="I152" s="32"/>
    </row>
    <row r="153" spans="1:9" x14ac:dyDescent="0.3">
      <c r="A153" s="25"/>
      <c r="B153" s="39" t="s">
        <v>1040</v>
      </c>
      <c r="C153" s="37" t="s">
        <v>472</v>
      </c>
      <c r="D153" s="64">
        <f>VLOOKUP(C153,'Male pensioner '!$C$122:$D$392,2,FALSE)</f>
        <v>3.99</v>
      </c>
      <c r="E153" s="32"/>
      <c r="F153" s="32">
        <v>1</v>
      </c>
      <c r="G153" s="47">
        <v>1042.8599999999999</v>
      </c>
      <c r="H153" s="12">
        <f t="shared" si="6"/>
        <v>3.8260169150221512E-3</v>
      </c>
      <c r="I153" s="32"/>
    </row>
    <row r="154" spans="1:9" x14ac:dyDescent="0.3">
      <c r="A154" s="25"/>
      <c r="B154" s="39" t="s">
        <v>1041</v>
      </c>
      <c r="C154" s="37" t="s">
        <v>833</v>
      </c>
      <c r="D154" s="64">
        <f>VLOOKUP(C154,'Male pensioner '!$C$122:$D$392,2,FALSE)</f>
        <v>4.99</v>
      </c>
      <c r="E154" s="32"/>
      <c r="F154" s="32">
        <v>1</v>
      </c>
      <c r="G154" s="47">
        <v>1042.8599999999999</v>
      </c>
      <c r="H154" s="12">
        <f t="shared" si="6"/>
        <v>4.7849183974838436E-3</v>
      </c>
      <c r="I154" s="32"/>
    </row>
    <row r="155" spans="1:9" x14ac:dyDescent="0.3">
      <c r="A155" s="25"/>
      <c r="B155" s="39" t="s">
        <v>1042</v>
      </c>
      <c r="C155" s="28" t="s">
        <v>834</v>
      </c>
      <c r="D155" s="64">
        <f>VLOOKUP(C155,'Male pensioner '!$C$122:$D$392,2,FALSE)</f>
        <v>3.99</v>
      </c>
      <c r="E155" s="32"/>
      <c r="F155" s="32">
        <v>1</v>
      </c>
      <c r="G155" s="47">
        <v>156.43</v>
      </c>
      <c r="H155" s="12">
        <f t="shared" si="6"/>
        <v>2.5506616377932622E-2</v>
      </c>
      <c r="I155" s="32"/>
    </row>
    <row r="156" spans="1:9" x14ac:dyDescent="0.3">
      <c r="A156" s="25"/>
      <c r="B156" s="39" t="s">
        <v>1043</v>
      </c>
      <c r="C156" s="37" t="s">
        <v>835</v>
      </c>
      <c r="D156" s="64">
        <f>VLOOKUP(C156,'Male pensioner '!$C$122:$D$392,2,FALSE)</f>
        <v>5.99</v>
      </c>
      <c r="E156" s="32"/>
      <c r="F156" s="32">
        <v>1</v>
      </c>
      <c r="G156" s="47">
        <v>156.43</v>
      </c>
      <c r="H156" s="12">
        <f t="shared" si="6"/>
        <v>3.8291887745317395E-2</v>
      </c>
      <c r="I156" s="32"/>
    </row>
    <row r="157" spans="1:9" x14ac:dyDescent="0.3">
      <c r="A157" s="25"/>
      <c r="B157" s="39" t="s">
        <v>1044</v>
      </c>
      <c r="C157" s="28" t="s">
        <v>137</v>
      </c>
      <c r="D157" s="64">
        <f>VLOOKUP(C157,'Male pensioner '!$C$122:$D$392,2,FALSE)</f>
        <v>5.99</v>
      </c>
      <c r="E157" s="32"/>
      <c r="F157" s="32">
        <v>1</v>
      </c>
      <c r="G157" s="47">
        <v>156.43</v>
      </c>
      <c r="H157" s="12">
        <f t="shared" si="6"/>
        <v>3.8291887745317395E-2</v>
      </c>
      <c r="I157" s="32"/>
    </row>
    <row r="158" spans="1:9" x14ac:dyDescent="0.3">
      <c r="A158" s="25"/>
      <c r="B158" s="39" t="s">
        <v>1045</v>
      </c>
      <c r="C158" s="28" t="s">
        <v>479</v>
      </c>
      <c r="D158" s="64">
        <f>VLOOKUP(C158,'Male pensioner '!$C$122:$D$392,2,FALSE)</f>
        <v>4.99</v>
      </c>
      <c r="E158" s="32"/>
      <c r="F158" s="32">
        <v>1</v>
      </c>
      <c r="G158" s="47">
        <v>1042.8599999999999</v>
      </c>
      <c r="H158" s="12">
        <f t="shared" si="6"/>
        <v>4.7849183974838436E-3</v>
      </c>
      <c r="I158" s="32"/>
    </row>
    <row r="159" spans="1:9" x14ac:dyDescent="0.3">
      <c r="A159" s="25"/>
      <c r="B159" s="39" t="s">
        <v>1046</v>
      </c>
      <c r="C159" s="37" t="s">
        <v>138</v>
      </c>
      <c r="D159" s="64">
        <f>VLOOKUP(C159,'Male pensioner '!$C$122:$D$392,2,FALSE)</f>
        <v>9.99</v>
      </c>
      <c r="E159" s="32"/>
      <c r="F159" s="32">
        <v>1</v>
      </c>
      <c r="G159" s="47">
        <v>1042.8599999999999</v>
      </c>
      <c r="H159" s="12">
        <f t="shared" si="6"/>
        <v>9.5794258097923034E-3</v>
      </c>
      <c r="I159" s="32"/>
    </row>
    <row r="160" spans="1:9" x14ac:dyDescent="0.3">
      <c r="A160" s="25"/>
      <c r="B160" s="39" t="s">
        <v>1047</v>
      </c>
      <c r="C160" s="37" t="s">
        <v>1405</v>
      </c>
      <c r="D160" s="64">
        <f>VLOOKUP(C160,'Male pensioner '!$C$122:$D$392,2,FALSE)</f>
        <v>1.2</v>
      </c>
      <c r="E160" s="32"/>
      <c r="F160" s="32">
        <v>1</v>
      </c>
      <c r="G160" s="47">
        <v>1042.8599999999999</v>
      </c>
      <c r="H160" s="12">
        <f t="shared" si="6"/>
        <v>1.1506817789540304E-3</v>
      </c>
      <c r="I160" s="32"/>
    </row>
    <row r="161" spans="1:9" x14ac:dyDescent="0.3">
      <c r="A161" s="25"/>
      <c r="B161" s="39" t="s">
        <v>1466</v>
      </c>
      <c r="C161" s="37" t="s">
        <v>836</v>
      </c>
      <c r="D161" s="64">
        <f>VLOOKUP(C161,'Male pensioner '!$C$122:$D$392,2,FALSE)</f>
        <v>17.989999999999998</v>
      </c>
      <c r="E161" s="32"/>
      <c r="F161" s="32">
        <v>1</v>
      </c>
      <c r="G161" s="47">
        <v>260.70999999999998</v>
      </c>
      <c r="H161" s="12">
        <f t="shared" si="6"/>
        <v>6.9003874036285523E-2</v>
      </c>
      <c r="I161" s="32"/>
    </row>
    <row r="162" spans="1:9" x14ac:dyDescent="0.3">
      <c r="A162" s="25"/>
      <c r="B162" s="39" t="s">
        <v>1048</v>
      </c>
      <c r="C162" s="37" t="s">
        <v>837</v>
      </c>
      <c r="D162" s="64">
        <f>VLOOKUP(C162,'Male pensioner '!$C$122:$D$392,2,FALSE)</f>
        <v>29.99</v>
      </c>
      <c r="E162" s="32"/>
      <c r="F162" s="32">
        <v>1</v>
      </c>
      <c r="G162" s="47">
        <v>365</v>
      </c>
      <c r="H162" s="12">
        <f t="shared" si="6"/>
        <v>8.2164383561643836E-2</v>
      </c>
      <c r="I162" s="32"/>
    </row>
    <row r="163" spans="1:9" x14ac:dyDescent="0.3">
      <c r="A163" s="25"/>
      <c r="B163" s="39" t="s">
        <v>1049</v>
      </c>
      <c r="C163" s="37" t="s">
        <v>481</v>
      </c>
      <c r="D163" s="64">
        <f>VLOOKUP(C163,'Male pensioner '!$C$122:$D$392,2,FALSE)</f>
        <v>9</v>
      </c>
      <c r="E163" s="32"/>
      <c r="F163" s="32">
        <v>1</v>
      </c>
      <c r="G163" s="47">
        <v>104.29</v>
      </c>
      <c r="H163" s="12">
        <f t="shared" si="6"/>
        <v>8.6297823377121483E-2</v>
      </c>
      <c r="I163" s="32"/>
    </row>
    <row r="164" spans="1:9" x14ac:dyDescent="0.3">
      <c r="A164" s="25"/>
      <c r="B164" s="39" t="s">
        <v>1050</v>
      </c>
      <c r="C164" s="37" t="s">
        <v>838</v>
      </c>
      <c r="D164" s="64">
        <f>VLOOKUP(C164,'Male pensioner '!$C$122:$D$392,2,FALSE)</f>
        <v>9.99</v>
      </c>
      <c r="E164" s="32"/>
      <c r="F164" s="32">
        <v>1</v>
      </c>
      <c r="G164" s="47">
        <v>1042.8599999999999</v>
      </c>
      <c r="H164" s="12">
        <f t="shared" si="6"/>
        <v>9.5794258097923034E-3</v>
      </c>
      <c r="I164" s="32"/>
    </row>
    <row r="165" spans="1:9" x14ac:dyDescent="0.3">
      <c r="A165" s="25"/>
      <c r="B165" s="39" t="s">
        <v>1051</v>
      </c>
      <c r="C165" s="84" t="s">
        <v>484</v>
      </c>
      <c r="D165" s="64">
        <f>VLOOKUP(C165,'Male pensioner '!$C$122:$D$392,2,FALSE)</f>
        <v>7.99</v>
      </c>
      <c r="E165" s="32"/>
      <c r="F165" s="32">
        <v>1</v>
      </c>
      <c r="G165" s="47">
        <v>521.42999999999995</v>
      </c>
      <c r="H165" s="12">
        <f t="shared" si="6"/>
        <v>1.5323245689737839E-2</v>
      </c>
      <c r="I165" s="32"/>
    </row>
    <row r="166" spans="1:9" x14ac:dyDescent="0.3">
      <c r="A166" s="25"/>
      <c r="B166" s="39" t="s">
        <v>1052</v>
      </c>
      <c r="C166" s="37" t="s">
        <v>839</v>
      </c>
      <c r="D166" s="64">
        <f>VLOOKUP(C166,'Male pensioner '!$C$122:$D$392,2,FALSE)</f>
        <v>7.99</v>
      </c>
      <c r="E166" s="32"/>
      <c r="F166" s="32">
        <v>4</v>
      </c>
      <c r="G166" s="47">
        <v>521.42999999999995</v>
      </c>
      <c r="H166" s="12">
        <f t="shared" ref="H166:H197" si="7">+(D166*F166)/G166</f>
        <v>6.1292982758951356E-2</v>
      </c>
      <c r="I166" s="32"/>
    </row>
    <row r="167" spans="1:9" x14ac:dyDescent="0.3">
      <c r="A167" s="25"/>
      <c r="B167" s="39" t="s">
        <v>1053</v>
      </c>
      <c r="C167" s="37" t="s">
        <v>490</v>
      </c>
      <c r="D167" s="64">
        <f>VLOOKUP(C167,'Male pensioner '!$C$122:$D$392,2,FALSE)</f>
        <v>3.5</v>
      </c>
      <c r="E167" s="32"/>
      <c r="F167" s="32">
        <v>2</v>
      </c>
      <c r="G167" s="47">
        <v>1042.8599999999999</v>
      </c>
      <c r="H167" s="12">
        <f t="shared" si="7"/>
        <v>6.7123103772318438E-3</v>
      </c>
      <c r="I167" s="32"/>
    </row>
    <row r="168" spans="1:9" x14ac:dyDescent="0.3">
      <c r="A168" s="25"/>
      <c r="B168" s="39" t="s">
        <v>1054</v>
      </c>
      <c r="C168" s="28" t="s">
        <v>373</v>
      </c>
      <c r="D168" s="64">
        <f>VLOOKUP(C168,'Male pensioner '!$C$122:$D$392,2,FALSE)</f>
        <v>1.2</v>
      </c>
      <c r="E168" s="32"/>
      <c r="F168" s="32">
        <v>2</v>
      </c>
      <c r="G168" s="47">
        <v>521.42999999999995</v>
      </c>
      <c r="H168" s="12">
        <f t="shared" si="7"/>
        <v>4.6027271158161215E-3</v>
      </c>
      <c r="I168" s="32"/>
    </row>
    <row r="169" spans="1:9" x14ac:dyDescent="0.3">
      <c r="A169" s="25"/>
      <c r="B169" s="39" t="s">
        <v>1055</v>
      </c>
      <c r="C169" s="28" t="s">
        <v>487</v>
      </c>
      <c r="D169" s="64">
        <f>VLOOKUP(C169,'Male pensioner '!$C$122:$D$392,2,FALSE)</f>
        <v>9.99</v>
      </c>
      <c r="E169" s="32"/>
      <c r="F169" s="32">
        <v>2</v>
      </c>
      <c r="G169" s="47">
        <v>521.42999999999995</v>
      </c>
      <c r="H169" s="12">
        <f t="shared" si="7"/>
        <v>3.8317703239169214E-2</v>
      </c>
      <c r="I169" s="32"/>
    </row>
    <row r="170" spans="1:9" x14ac:dyDescent="0.3">
      <c r="A170" s="25"/>
      <c r="B170" s="39" t="s">
        <v>1056</v>
      </c>
      <c r="C170" s="37" t="s">
        <v>489</v>
      </c>
      <c r="D170" s="64">
        <f>VLOOKUP(C170,'Male pensioner '!$C$122:$D$392,2,FALSE)</f>
        <v>1.89</v>
      </c>
      <c r="E170" s="32"/>
      <c r="F170" s="32">
        <v>1</v>
      </c>
      <c r="G170" s="47">
        <v>782.14</v>
      </c>
      <c r="H170" s="12">
        <f t="shared" si="7"/>
        <v>2.4164471833687065E-3</v>
      </c>
      <c r="I170" s="32"/>
    </row>
    <row r="171" spans="1:9" x14ac:dyDescent="0.3">
      <c r="A171" s="25"/>
      <c r="B171" s="39" t="s">
        <v>1057</v>
      </c>
      <c r="C171" s="37" t="s">
        <v>1406</v>
      </c>
      <c r="D171" s="64">
        <f>VLOOKUP(C171,'Male pensioner '!$C$122:$D$392,2,FALSE)</f>
        <v>1.49</v>
      </c>
      <c r="E171" s="32"/>
      <c r="F171" s="32">
        <v>1</v>
      </c>
      <c r="G171" s="47">
        <v>208.57</v>
      </c>
      <c r="H171" s="12">
        <f t="shared" si="7"/>
        <v>7.1438845471544325E-3</v>
      </c>
      <c r="I171" s="32"/>
    </row>
    <row r="172" spans="1:9" x14ac:dyDescent="0.3">
      <c r="A172" s="25"/>
      <c r="B172" s="39" t="s">
        <v>1058</v>
      </c>
      <c r="C172" s="37" t="s">
        <v>1407</v>
      </c>
      <c r="D172" s="64">
        <f>VLOOKUP(C172,'Male pensioner '!$C$122:$D$392,2,FALSE)</f>
        <v>9.99</v>
      </c>
      <c r="E172" s="32"/>
      <c r="F172" s="32">
        <v>1</v>
      </c>
      <c r="G172" s="47">
        <v>1042.8599999999999</v>
      </c>
      <c r="H172" s="12">
        <f t="shared" si="7"/>
        <v>9.5794258097923034E-3</v>
      </c>
      <c r="I172" s="32"/>
    </row>
    <row r="173" spans="1:9" x14ac:dyDescent="0.3">
      <c r="A173" s="25"/>
      <c r="B173" s="39" t="s">
        <v>1059</v>
      </c>
      <c r="C173" s="37" t="s">
        <v>495</v>
      </c>
      <c r="D173" s="64">
        <f>VLOOKUP(C173,'Male pensioner '!$C$122:$D$392,2,FALSE)</f>
        <v>1.4</v>
      </c>
      <c r="E173" s="32"/>
      <c r="F173" s="32">
        <v>1</v>
      </c>
      <c r="G173" s="47">
        <v>8.5</v>
      </c>
      <c r="H173" s="12">
        <f t="shared" si="7"/>
        <v>0.16470588235294117</v>
      </c>
      <c r="I173" s="32"/>
    </row>
    <row r="174" spans="1:9" x14ac:dyDescent="0.3">
      <c r="A174" s="25"/>
      <c r="B174" s="39" t="s">
        <v>1060</v>
      </c>
      <c r="C174" s="37" t="s">
        <v>1408</v>
      </c>
      <c r="D174" s="64">
        <f>VLOOKUP(C174,'Male pensioner '!$C$122:$D$392,2,FALSE)</f>
        <v>2</v>
      </c>
      <c r="E174" s="32"/>
      <c r="F174" s="32">
        <v>1</v>
      </c>
      <c r="G174" s="47">
        <v>782.14</v>
      </c>
      <c r="H174" s="12">
        <f t="shared" si="7"/>
        <v>2.5570869665277316E-3</v>
      </c>
      <c r="I174" s="32"/>
    </row>
    <row r="175" spans="1:9" x14ac:dyDescent="0.3">
      <c r="A175" s="25"/>
      <c r="B175" s="39" t="s">
        <v>1061</v>
      </c>
      <c r="C175" s="37" t="s">
        <v>840</v>
      </c>
      <c r="D175" s="64">
        <f>VLOOKUP(C175,'Male pensioner '!$C$122:$D$392,2,FALSE)</f>
        <v>0.99</v>
      </c>
      <c r="E175" s="32"/>
      <c r="F175" s="32">
        <v>1</v>
      </c>
      <c r="G175" s="47">
        <v>52.14</v>
      </c>
      <c r="H175" s="12">
        <f t="shared" si="7"/>
        <v>1.8987341772151899E-2</v>
      </c>
      <c r="I175" s="32"/>
    </row>
    <row r="176" spans="1:9" x14ac:dyDescent="0.3">
      <c r="A176" s="25"/>
      <c r="B176" s="39" t="s">
        <v>1062</v>
      </c>
      <c r="C176" s="37" t="s">
        <v>841</v>
      </c>
      <c r="D176" s="64">
        <f>VLOOKUP(C176,'Male pensioner '!$C$122:$D$392,2,FALSE)</f>
        <v>7</v>
      </c>
      <c r="E176" s="32"/>
      <c r="F176" s="32">
        <v>1</v>
      </c>
      <c r="G176" s="47">
        <v>260.70999999999998</v>
      </c>
      <c r="H176" s="12">
        <f t="shared" si="7"/>
        <v>2.6849756434352348E-2</v>
      </c>
      <c r="I176" s="32"/>
    </row>
    <row r="177" spans="1:9" x14ac:dyDescent="0.3">
      <c r="A177" s="25"/>
      <c r="B177" s="39" t="s">
        <v>1063</v>
      </c>
      <c r="C177" s="37" t="s">
        <v>1409</v>
      </c>
      <c r="D177" s="64">
        <f>VLOOKUP(C177,'Male pensioner '!$C$122:$D$392,2,FALSE)</f>
        <v>1.5</v>
      </c>
      <c r="E177" s="32"/>
      <c r="F177" s="32">
        <v>1</v>
      </c>
      <c r="G177" s="47">
        <v>52.14</v>
      </c>
      <c r="H177" s="12">
        <f t="shared" si="7"/>
        <v>2.8768699654775604E-2</v>
      </c>
      <c r="I177" s="32"/>
    </row>
    <row r="178" spans="1:9" x14ac:dyDescent="0.3">
      <c r="A178" s="25"/>
      <c r="B178" s="39" t="s">
        <v>1064</v>
      </c>
      <c r="C178" s="28" t="s">
        <v>842</v>
      </c>
      <c r="D178" s="64">
        <f>VLOOKUP(C178,'Male pensioner '!$C$122:$D$392,2,FALSE)</f>
        <v>7.79</v>
      </c>
      <c r="E178" s="32"/>
      <c r="F178" s="32">
        <v>2</v>
      </c>
      <c r="G178" s="47">
        <v>1042.8599999999999</v>
      </c>
      <c r="H178" s="12">
        <f t="shared" si="7"/>
        <v>1.493968509675316E-2</v>
      </c>
      <c r="I178" s="32"/>
    </row>
    <row r="179" spans="1:9" x14ac:dyDescent="0.3">
      <c r="A179" s="25"/>
      <c r="B179" s="39" t="s">
        <v>1065</v>
      </c>
      <c r="C179" s="37" t="s">
        <v>843</v>
      </c>
      <c r="D179" s="64">
        <f>VLOOKUP(C179,'Male pensioner '!$C$122:$D$392,2,FALSE)</f>
        <v>10.99</v>
      </c>
      <c r="E179" s="32"/>
      <c r="F179" s="32">
        <v>1</v>
      </c>
      <c r="G179" s="47">
        <v>521.42999999999995</v>
      </c>
      <c r="H179" s="12">
        <f t="shared" si="7"/>
        <v>2.1076654584507991E-2</v>
      </c>
      <c r="I179" s="32"/>
    </row>
    <row r="180" spans="1:9" x14ac:dyDescent="0.3">
      <c r="A180" s="25"/>
      <c r="B180" s="39" t="s">
        <v>1066</v>
      </c>
      <c r="C180" s="37" t="s">
        <v>1410</v>
      </c>
      <c r="D180" s="64">
        <f>VLOOKUP(C180,'Male pensioner '!$C$122:$D$392,2,FALSE)</f>
        <v>2.1</v>
      </c>
      <c r="E180" s="32"/>
      <c r="F180" s="32">
        <v>1</v>
      </c>
      <c r="G180" s="47">
        <v>3</v>
      </c>
      <c r="H180" s="12">
        <f t="shared" si="7"/>
        <v>0.70000000000000007</v>
      </c>
      <c r="I180" s="32"/>
    </row>
    <row r="181" spans="1:9" x14ac:dyDescent="0.3">
      <c r="A181" s="25"/>
      <c r="B181" s="39" t="s">
        <v>1067</v>
      </c>
      <c r="C181" s="37" t="s">
        <v>205</v>
      </c>
      <c r="D181" s="64">
        <f>VLOOKUP(C181,'Male pensioner '!$C$122:$D$392,2,FALSE)</f>
        <v>30</v>
      </c>
      <c r="E181" s="32"/>
      <c r="F181" s="32">
        <v>1</v>
      </c>
      <c r="G181" s="47">
        <v>1042.8599999999999</v>
      </c>
      <c r="H181" s="12">
        <f t="shared" si="7"/>
        <v>2.8767044473850759E-2</v>
      </c>
      <c r="I181" s="32"/>
    </row>
    <row r="182" spans="1:9" x14ac:dyDescent="0.3">
      <c r="A182" s="25"/>
      <c r="B182" s="39" t="s">
        <v>1068</v>
      </c>
      <c r="C182" s="28" t="s">
        <v>520</v>
      </c>
      <c r="D182" s="64">
        <f>VLOOKUP(C182,'Male pensioner '!$C$122:$D$392,2,FALSE)</f>
        <v>25</v>
      </c>
      <c r="E182" s="32"/>
      <c r="F182" s="32">
        <v>1</v>
      </c>
      <c r="G182" s="47">
        <v>782.14</v>
      </c>
      <c r="H182" s="12">
        <f t="shared" si="7"/>
        <v>3.1963587081596648E-2</v>
      </c>
      <c r="I182" s="32"/>
    </row>
    <row r="183" spans="1:9" x14ac:dyDescent="0.3">
      <c r="A183" s="25"/>
      <c r="B183" s="39" t="s">
        <v>1069</v>
      </c>
      <c r="C183" s="28" t="s">
        <v>844</v>
      </c>
      <c r="D183" s="64">
        <f>VLOOKUP(C183,'Male pensioner '!$C$122:$D$392,2,FALSE)</f>
        <v>19.5</v>
      </c>
      <c r="E183" s="32"/>
      <c r="F183" s="32">
        <v>1</v>
      </c>
      <c r="G183" s="47">
        <v>521.42999999999995</v>
      </c>
      <c r="H183" s="12">
        <f t="shared" si="7"/>
        <v>3.7397157816005985E-2</v>
      </c>
      <c r="I183" s="32"/>
    </row>
    <row r="184" spans="1:9" x14ac:dyDescent="0.3">
      <c r="A184" s="25"/>
      <c r="B184" s="39" t="s">
        <v>1070</v>
      </c>
      <c r="C184" s="28" t="s">
        <v>845</v>
      </c>
      <c r="D184" s="64">
        <f>VLOOKUP(C184,'Male pensioner '!$C$122:$D$392,2,FALSE)</f>
        <v>0</v>
      </c>
      <c r="E184" s="32"/>
      <c r="F184" s="32">
        <v>1</v>
      </c>
      <c r="G184" s="47">
        <v>521.42999999999995</v>
      </c>
      <c r="H184" s="12">
        <f t="shared" si="7"/>
        <v>0</v>
      </c>
      <c r="I184" s="32"/>
    </row>
    <row r="185" spans="1:9" x14ac:dyDescent="0.3">
      <c r="A185" s="25"/>
      <c r="B185" s="39" t="s">
        <v>1071</v>
      </c>
      <c r="C185" s="37" t="s">
        <v>1300</v>
      </c>
      <c r="D185" s="64">
        <f>VLOOKUP(C185,'Male pensioner '!$C$122:$D$392,2,FALSE)</f>
        <v>20</v>
      </c>
      <c r="E185" s="32"/>
      <c r="F185" s="32">
        <v>2</v>
      </c>
      <c r="G185" s="47">
        <v>365</v>
      </c>
      <c r="H185" s="12">
        <f t="shared" si="7"/>
        <v>0.1095890410958904</v>
      </c>
      <c r="I185" s="32"/>
    </row>
    <row r="186" spans="1:9" x14ac:dyDescent="0.3">
      <c r="A186" s="25"/>
      <c r="B186" s="39" t="s">
        <v>1072</v>
      </c>
      <c r="C186" s="37" t="s">
        <v>1411</v>
      </c>
      <c r="D186" s="64">
        <f>VLOOKUP(C186,'Male pensioner '!$C$122:$D$392,2,FALSE)</f>
        <v>7.9</v>
      </c>
      <c r="E186" s="32"/>
      <c r="F186" s="32">
        <v>1</v>
      </c>
      <c r="G186" s="47">
        <v>521.42999999999995</v>
      </c>
      <c r="H186" s="12">
        <f t="shared" si="7"/>
        <v>1.5150643422894733E-2</v>
      </c>
      <c r="I186" s="32"/>
    </row>
    <row r="187" spans="1:9" x14ac:dyDescent="0.3">
      <c r="A187" s="25"/>
      <c r="B187" s="39" t="s">
        <v>1073</v>
      </c>
      <c r="C187" s="28" t="s">
        <v>1321</v>
      </c>
      <c r="D187" s="64">
        <f>VLOOKUP(C187,'Male pensioner '!$C$122:$D$392,2,FALSE)</f>
        <v>300</v>
      </c>
      <c r="E187" s="32"/>
      <c r="F187" s="32">
        <v>1</v>
      </c>
      <c r="G187" s="47">
        <v>521.42999999999995</v>
      </c>
      <c r="H187" s="12">
        <f t="shared" si="7"/>
        <v>0.57534088947701523</v>
      </c>
      <c r="I187" s="32"/>
    </row>
    <row r="188" spans="1:9" x14ac:dyDescent="0.3">
      <c r="A188" s="25"/>
      <c r="B188" s="39" t="s">
        <v>1074</v>
      </c>
      <c r="C188" s="28" t="s">
        <v>1322</v>
      </c>
      <c r="D188" s="64">
        <f>VLOOKUP(C188,'Male pensioner '!$C$122:$D$392,2,FALSE)</f>
        <v>300</v>
      </c>
      <c r="E188" s="32"/>
      <c r="F188" s="32">
        <v>1</v>
      </c>
      <c r="G188" s="47">
        <v>521.42999999999995</v>
      </c>
      <c r="H188" s="12">
        <f t="shared" si="7"/>
        <v>0.57534088947701523</v>
      </c>
      <c r="I188" s="32"/>
    </row>
    <row r="189" spans="1:9" x14ac:dyDescent="0.3">
      <c r="A189" s="25"/>
      <c r="B189" s="39" t="s">
        <v>1075</v>
      </c>
      <c r="C189" s="28" t="s">
        <v>1323</v>
      </c>
      <c r="D189" s="64">
        <f>VLOOKUP(C189,'Male pensioner '!$C$122:$D$392,2,FALSE)</f>
        <v>3</v>
      </c>
      <c r="E189" s="32"/>
      <c r="F189" s="32">
        <v>1</v>
      </c>
      <c r="G189" s="47">
        <v>521.42999999999995</v>
      </c>
      <c r="H189" s="12">
        <f t="shared" si="7"/>
        <v>5.7534088947701519E-3</v>
      </c>
      <c r="I189" s="32"/>
    </row>
    <row r="190" spans="1:9" x14ac:dyDescent="0.3">
      <c r="A190" s="25"/>
      <c r="B190" s="39" t="s">
        <v>1076</v>
      </c>
      <c r="C190" s="28" t="s">
        <v>846</v>
      </c>
      <c r="D190" s="64">
        <f>VLOOKUP(C190,'Male pensioner '!$C$122:$D$392,2,FALSE)</f>
        <v>4.5</v>
      </c>
      <c r="E190" s="32"/>
      <c r="F190" s="32">
        <v>1</v>
      </c>
      <c r="G190" s="47">
        <v>521.42999999999995</v>
      </c>
      <c r="H190" s="12">
        <f t="shared" si="7"/>
        <v>8.6301133421552278E-3</v>
      </c>
      <c r="I190" s="32"/>
    </row>
    <row r="191" spans="1:9" x14ac:dyDescent="0.3">
      <c r="A191" s="25"/>
      <c r="B191" s="39" t="s">
        <v>1077</v>
      </c>
      <c r="C191" s="28" t="s">
        <v>215</v>
      </c>
      <c r="D191" s="64">
        <f>VLOOKUP(C191,'Male pensioner '!$C$122:$D$392,2,FALSE)</f>
        <v>30</v>
      </c>
      <c r="E191" s="32"/>
      <c r="F191" s="32">
        <v>1</v>
      </c>
      <c r="G191" s="47">
        <v>52.142859999999999</v>
      </c>
      <c r="H191" s="12">
        <f t="shared" si="7"/>
        <v>0.57534243422781184</v>
      </c>
      <c r="I191" s="32"/>
    </row>
    <row r="192" spans="1:9" x14ac:dyDescent="0.3">
      <c r="A192" s="25"/>
      <c r="B192" s="39" t="s">
        <v>1078</v>
      </c>
      <c r="C192" s="28" t="s">
        <v>847</v>
      </c>
      <c r="D192" s="64">
        <f>VLOOKUP(C192,'Male pensioner '!$C$122:$D$392,2,FALSE)</f>
        <v>7.92</v>
      </c>
      <c r="E192" s="32"/>
      <c r="F192" s="32">
        <v>1</v>
      </c>
      <c r="G192" s="47">
        <v>521.42999999999995</v>
      </c>
      <c r="H192" s="12">
        <f t="shared" si="7"/>
        <v>1.51889994821932E-2</v>
      </c>
      <c r="I192" s="32"/>
    </row>
    <row r="193" spans="1:9" x14ac:dyDescent="0.3">
      <c r="A193" s="25"/>
      <c r="B193" s="39" t="s">
        <v>1079</v>
      </c>
      <c r="C193" s="28" t="s">
        <v>848</v>
      </c>
      <c r="D193" s="64">
        <f>VLOOKUP(C193,'Male pensioner '!$C$122:$D$392,2,FALSE)</f>
        <v>39.99</v>
      </c>
      <c r="E193" s="32"/>
      <c r="F193" s="32">
        <v>1</v>
      </c>
      <c r="G193" s="47">
        <v>521.42999999999995</v>
      </c>
      <c r="H193" s="12">
        <f t="shared" si="7"/>
        <v>7.6692940567286122E-2</v>
      </c>
      <c r="I193" s="32"/>
    </row>
    <row r="194" spans="1:9" x14ac:dyDescent="0.3">
      <c r="A194" s="25"/>
      <c r="B194" s="39" t="s">
        <v>1080</v>
      </c>
      <c r="C194" s="28" t="s">
        <v>849</v>
      </c>
      <c r="D194" s="64">
        <f>VLOOKUP(C194,'Male pensioner '!$C$122:$D$392,2,FALSE)</f>
        <v>20</v>
      </c>
      <c r="E194" s="32"/>
      <c r="F194" s="32">
        <v>1</v>
      </c>
      <c r="G194" s="47">
        <v>104.29</v>
      </c>
      <c r="H194" s="12">
        <f t="shared" si="7"/>
        <v>0.19177294083804775</v>
      </c>
      <c r="I194" s="32"/>
    </row>
    <row r="195" spans="1:9" x14ac:dyDescent="0.3">
      <c r="A195" s="25"/>
      <c r="B195" s="39" t="s">
        <v>1081</v>
      </c>
      <c r="C195" s="28" t="s">
        <v>216</v>
      </c>
      <c r="D195" s="64">
        <f>VLOOKUP(C195,'Male pensioner '!$C$122:$D$392,2,FALSE)</f>
        <v>20.83</v>
      </c>
      <c r="E195" s="32"/>
      <c r="F195" s="32">
        <v>1</v>
      </c>
      <c r="G195" s="47">
        <v>4.3499999999999996</v>
      </c>
      <c r="H195" s="12">
        <f t="shared" si="7"/>
        <v>4.788505747126437</v>
      </c>
      <c r="I195" s="32"/>
    </row>
    <row r="196" spans="1:9" x14ac:dyDescent="0.3">
      <c r="A196" s="25"/>
      <c r="B196" s="39" t="s">
        <v>1082</v>
      </c>
      <c r="C196" s="28" t="s">
        <v>528</v>
      </c>
      <c r="D196" s="64">
        <f>VLOOKUP(C196,'Male pensioner '!$C$122:$D$392,2,FALSE)</f>
        <v>20.25</v>
      </c>
      <c r="E196" s="32"/>
      <c r="F196" s="32">
        <v>4</v>
      </c>
      <c r="G196" s="47">
        <v>4.3499999999999996</v>
      </c>
      <c r="H196" s="12">
        <f t="shared" si="7"/>
        <v>18.620689655172416</v>
      </c>
      <c r="I196" s="32"/>
    </row>
    <row r="197" spans="1:9" x14ac:dyDescent="0.3">
      <c r="A197" s="25"/>
      <c r="B197" s="39" t="s">
        <v>1083</v>
      </c>
      <c r="C197" s="37" t="s">
        <v>529</v>
      </c>
      <c r="D197" s="64">
        <f>VLOOKUP(C197,'Male pensioner '!$C$122:$D$392,2,FALSE)</f>
        <v>0</v>
      </c>
      <c r="E197" s="32"/>
      <c r="F197" s="32">
        <v>1</v>
      </c>
      <c r="G197" s="47">
        <v>4.3499999999999996</v>
      </c>
      <c r="H197" s="12">
        <f t="shared" si="7"/>
        <v>0</v>
      </c>
      <c r="I197" s="32"/>
    </row>
    <row r="198" spans="1:9" x14ac:dyDescent="0.3">
      <c r="A198" s="28"/>
      <c r="B198" s="39" t="s">
        <v>1084</v>
      </c>
      <c r="C198" s="33" t="s">
        <v>115</v>
      </c>
      <c r="D198" s="64">
        <f>VLOOKUP(C198,'Male pensioner '!$C$122:$D$392,2,FALSE)</f>
        <v>5</v>
      </c>
      <c r="E198" s="32"/>
      <c r="F198" s="32">
        <v>3</v>
      </c>
      <c r="G198" s="47">
        <v>521.42999999999995</v>
      </c>
      <c r="H198" s="12">
        <f t="shared" ref="H198:H229" si="8">+(D198*F198)/G198</f>
        <v>2.8767044473850759E-2</v>
      </c>
      <c r="I198" s="32"/>
    </row>
    <row r="199" spans="1:9" x14ac:dyDescent="0.3">
      <c r="A199" s="28"/>
      <c r="B199" s="39" t="s">
        <v>1085</v>
      </c>
      <c r="C199" s="28" t="s">
        <v>1346</v>
      </c>
      <c r="D199" s="64">
        <f>VLOOKUP(C199,'Male pensioner '!$C$122:$D$392,2,FALSE)</f>
        <v>2</v>
      </c>
      <c r="E199" s="32"/>
      <c r="F199" s="32">
        <v>1</v>
      </c>
      <c r="G199" s="47">
        <v>521.42999999999995</v>
      </c>
      <c r="H199" s="12">
        <f t="shared" si="8"/>
        <v>3.8356059298467679E-3</v>
      </c>
      <c r="I199" s="32"/>
    </row>
    <row r="200" spans="1:9" x14ac:dyDescent="0.3">
      <c r="A200" s="28"/>
      <c r="B200" s="39" t="s">
        <v>1086</v>
      </c>
      <c r="C200" s="28" t="s">
        <v>1345</v>
      </c>
      <c r="D200" s="64">
        <f>VLOOKUP(C200,'Male pensioner '!$C$122:$D$392,2,FALSE)</f>
        <v>5</v>
      </c>
      <c r="E200" s="32"/>
      <c r="F200" s="32">
        <v>2</v>
      </c>
      <c r="G200" s="47">
        <v>521.42999999999995</v>
      </c>
      <c r="H200" s="12">
        <f t="shared" si="8"/>
        <v>1.917802964923384E-2</v>
      </c>
      <c r="I200" s="32"/>
    </row>
    <row r="201" spans="1:9" x14ac:dyDescent="0.3">
      <c r="A201" s="28"/>
      <c r="B201" s="39" t="s">
        <v>1087</v>
      </c>
      <c r="C201" s="37" t="s">
        <v>1346</v>
      </c>
      <c r="D201" s="64">
        <f>VLOOKUP(C201,'Male pensioner '!$C$122:$D$392,2,FALSE)</f>
        <v>2</v>
      </c>
      <c r="E201" s="32"/>
      <c r="F201" s="32">
        <v>1</v>
      </c>
      <c r="G201" s="47">
        <v>521.42999999999995</v>
      </c>
      <c r="H201" s="12">
        <f t="shared" si="8"/>
        <v>3.8356059298467679E-3</v>
      </c>
      <c r="I201" s="32"/>
    </row>
    <row r="202" spans="1:9" x14ac:dyDescent="0.3">
      <c r="A202" s="28"/>
      <c r="B202" s="39" t="s">
        <v>1088</v>
      </c>
      <c r="C202" s="37" t="s">
        <v>1325</v>
      </c>
      <c r="D202" s="64">
        <f>VLOOKUP(C202,'Male pensioner '!$C$122:$D$392,2,FALSE)</f>
        <v>20</v>
      </c>
      <c r="E202" s="32"/>
      <c r="F202" s="32">
        <v>1</v>
      </c>
      <c r="G202" s="47">
        <v>521.42859999999996</v>
      </c>
      <c r="H202" s="12">
        <f t="shared" si="8"/>
        <v>3.8356162281854123E-2</v>
      </c>
      <c r="I202" s="32"/>
    </row>
    <row r="203" spans="1:9" x14ac:dyDescent="0.3">
      <c r="A203" s="28"/>
      <c r="B203" s="39" t="s">
        <v>1089</v>
      </c>
      <c r="C203" s="37" t="s">
        <v>1326</v>
      </c>
      <c r="D203" s="64">
        <f>VLOOKUP(C203,'Male pensioner '!$C$122:$D$392,2,FALSE)</f>
        <v>25</v>
      </c>
      <c r="E203" s="32"/>
      <c r="F203" s="32">
        <v>1</v>
      </c>
      <c r="G203" s="47">
        <v>521.42999999999995</v>
      </c>
      <c r="H203" s="12">
        <f t="shared" si="8"/>
        <v>4.7945074123084602E-2</v>
      </c>
      <c r="I203" s="32"/>
    </row>
    <row r="204" spans="1:9" x14ac:dyDescent="0.3">
      <c r="A204" s="28"/>
      <c r="B204" s="39" t="s">
        <v>1090</v>
      </c>
      <c r="C204" s="37" t="s">
        <v>1327</v>
      </c>
      <c r="D204" s="64">
        <f>VLOOKUP(C204,'Male pensioner '!$C$122:$D$392,2,FALSE)</f>
        <v>2</v>
      </c>
      <c r="E204" s="32"/>
      <c r="F204" s="32">
        <v>1</v>
      </c>
      <c r="G204" s="47">
        <v>1042.857</v>
      </c>
      <c r="H204" s="12">
        <f t="shared" si="8"/>
        <v>1.9178084818915729E-3</v>
      </c>
      <c r="I204" s="32"/>
    </row>
    <row r="205" spans="1:9" x14ac:dyDescent="0.3">
      <c r="A205" s="28"/>
      <c r="B205" s="39" t="s">
        <v>1091</v>
      </c>
      <c r="C205" s="28" t="s">
        <v>1347</v>
      </c>
      <c r="D205" s="64">
        <f>VLOOKUP(C205,'Male pensioner '!$C$122:$D$392,2,FALSE)</f>
        <v>15</v>
      </c>
      <c r="E205" s="32"/>
      <c r="F205" s="32">
        <v>1</v>
      </c>
      <c r="G205" s="47">
        <v>521.42999999999995</v>
      </c>
      <c r="H205" s="12">
        <f t="shared" si="8"/>
        <v>2.8767044473850759E-2</v>
      </c>
      <c r="I205" s="32"/>
    </row>
    <row r="206" spans="1:9" x14ac:dyDescent="0.3">
      <c r="A206" s="28"/>
      <c r="B206" s="39" t="s">
        <v>1092</v>
      </c>
      <c r="C206" s="28" t="s">
        <v>1348</v>
      </c>
      <c r="D206" s="64">
        <f>VLOOKUP(C206,'Male pensioner '!$C$122:$D$392,2,FALSE)</f>
        <v>7.79</v>
      </c>
      <c r="E206" s="32"/>
      <c r="F206" s="32">
        <v>1</v>
      </c>
      <c r="G206" s="47">
        <v>1042.857</v>
      </c>
      <c r="H206" s="12">
        <f t="shared" si="8"/>
        <v>7.4698640369676769E-3</v>
      </c>
      <c r="I206" s="32"/>
    </row>
    <row r="207" spans="1:9" x14ac:dyDescent="0.3">
      <c r="A207" s="28"/>
      <c r="B207" s="39" t="s">
        <v>1093</v>
      </c>
      <c r="C207" s="28" t="s">
        <v>1344</v>
      </c>
      <c r="D207" s="64">
        <f>VLOOKUP(C207,'Male pensioner '!$C$122:$D$392,2,FALSE)</f>
        <v>7.99</v>
      </c>
      <c r="E207" s="32"/>
      <c r="F207" s="32">
        <v>1</v>
      </c>
      <c r="G207" s="47">
        <v>521.42999999999995</v>
      </c>
      <c r="H207" s="12">
        <f t="shared" si="8"/>
        <v>1.5323245689737839E-2</v>
      </c>
      <c r="I207" s="32"/>
    </row>
    <row r="208" spans="1:9" x14ac:dyDescent="0.3">
      <c r="A208" s="28"/>
      <c r="B208" s="39" t="s">
        <v>1094</v>
      </c>
      <c r="C208" s="37" t="s">
        <v>1336</v>
      </c>
      <c r="D208" s="64">
        <f>VLOOKUP(C208,'Male pensioner '!$C$122:$D$392,2,FALSE)</f>
        <v>9.99</v>
      </c>
      <c r="E208" s="32"/>
      <c r="F208" s="32">
        <v>1</v>
      </c>
      <c r="G208" s="47">
        <v>1042.8599999999999</v>
      </c>
      <c r="H208" s="12">
        <f t="shared" si="8"/>
        <v>9.5794258097923034E-3</v>
      </c>
      <c r="I208" s="32"/>
    </row>
    <row r="209" spans="1:9" x14ac:dyDescent="0.3">
      <c r="A209" s="28"/>
      <c r="B209" s="39" t="s">
        <v>1095</v>
      </c>
      <c r="C209" s="37" t="s">
        <v>126</v>
      </c>
      <c r="D209" s="64">
        <f>VLOOKUP(C209,'Male pensioner '!$C$122:$D$392,2,FALSE)</f>
        <v>12</v>
      </c>
      <c r="E209" s="32"/>
      <c r="F209" s="32">
        <v>1</v>
      </c>
      <c r="G209" s="47">
        <v>1303.57</v>
      </c>
      <c r="H209" s="12">
        <f t="shared" si="8"/>
        <v>9.2054895402625108E-3</v>
      </c>
      <c r="I209" s="32"/>
    </row>
    <row r="210" spans="1:9" x14ac:dyDescent="0.3">
      <c r="A210" s="28"/>
      <c r="B210" s="39" t="s">
        <v>1096</v>
      </c>
      <c r="C210" s="37" t="s">
        <v>128</v>
      </c>
      <c r="D210" s="64">
        <f>VLOOKUP(C210,'Male pensioner '!$C$122:$D$392,2,FALSE)</f>
        <v>10</v>
      </c>
      <c r="E210" s="32"/>
      <c r="F210" s="32">
        <v>1</v>
      </c>
      <c r="G210" s="47">
        <v>260.70999999999998</v>
      </c>
      <c r="H210" s="12">
        <f t="shared" si="8"/>
        <v>3.8356794906217642E-2</v>
      </c>
      <c r="I210" s="32"/>
    </row>
    <row r="211" spans="1:9" x14ac:dyDescent="0.3">
      <c r="A211" s="28"/>
      <c r="B211" s="39" t="s">
        <v>1097</v>
      </c>
      <c r="C211" s="28" t="s">
        <v>1349</v>
      </c>
      <c r="D211" s="64">
        <f>VLOOKUP(C211,'Male pensioner '!$C$122:$D$392,2,FALSE)</f>
        <v>10</v>
      </c>
      <c r="E211" s="32"/>
      <c r="F211" s="32">
        <v>1</v>
      </c>
      <c r="G211" s="47">
        <v>260.70999999999998</v>
      </c>
      <c r="H211" s="12">
        <f t="shared" si="8"/>
        <v>3.8356794906217642E-2</v>
      </c>
      <c r="I211" s="32"/>
    </row>
    <row r="212" spans="1:9" x14ac:dyDescent="0.3">
      <c r="A212" s="28"/>
      <c r="B212" s="39" t="s">
        <v>1098</v>
      </c>
      <c r="C212" s="28" t="s">
        <v>1350</v>
      </c>
      <c r="D212" s="64">
        <f>VLOOKUP(C212,'Male pensioner '!$C$122:$D$392,2,FALSE)</f>
        <v>5</v>
      </c>
      <c r="E212" s="32"/>
      <c r="F212" s="32">
        <v>1</v>
      </c>
      <c r="G212" s="47">
        <v>521.42999999999995</v>
      </c>
      <c r="H212" s="12">
        <f t="shared" si="8"/>
        <v>9.5890148246169198E-3</v>
      </c>
      <c r="I212" s="32"/>
    </row>
    <row r="213" spans="1:9" x14ac:dyDescent="0.3">
      <c r="A213" s="28"/>
      <c r="B213" s="39" t="s">
        <v>1099</v>
      </c>
      <c r="C213" s="28" t="s">
        <v>116</v>
      </c>
      <c r="D213" s="64">
        <f>VLOOKUP(C213,'Male pensioner '!$C$122:$D$392,2,FALSE)</f>
        <v>2</v>
      </c>
      <c r="E213" s="32"/>
      <c r="F213" s="32">
        <v>1</v>
      </c>
      <c r="G213" s="47">
        <v>521.42999999999995</v>
      </c>
      <c r="H213" s="12">
        <f t="shared" si="8"/>
        <v>3.8356059298467679E-3</v>
      </c>
      <c r="I213" s="32"/>
    </row>
    <row r="214" spans="1:9" x14ac:dyDescent="0.3">
      <c r="A214" s="28"/>
      <c r="B214" s="39" t="s">
        <v>1100</v>
      </c>
      <c r="C214" s="28" t="s">
        <v>1357</v>
      </c>
      <c r="D214" s="64">
        <f>VLOOKUP(C214,'Male pensioner '!$C$122:$D$392,2,FALSE)</f>
        <v>20</v>
      </c>
      <c r="E214" s="32"/>
      <c r="F214" s="32">
        <v>1</v>
      </c>
      <c r="G214" s="47">
        <v>521.42859999999996</v>
      </c>
      <c r="H214" s="12">
        <f t="shared" si="8"/>
        <v>3.8356162281854123E-2</v>
      </c>
      <c r="I214" s="32"/>
    </row>
    <row r="215" spans="1:9" x14ac:dyDescent="0.3">
      <c r="A215" s="28"/>
      <c r="B215" s="39" t="s">
        <v>1101</v>
      </c>
      <c r="C215" s="28" t="s">
        <v>1358</v>
      </c>
      <c r="D215" s="64">
        <f>VLOOKUP(C215,'Male pensioner '!$C$122:$D$392,2,FALSE)</f>
        <v>25</v>
      </c>
      <c r="E215" s="32"/>
      <c r="F215" s="32">
        <v>1</v>
      </c>
      <c r="G215" s="47">
        <v>521.42999999999995</v>
      </c>
      <c r="H215" s="12">
        <f t="shared" si="8"/>
        <v>4.7945074123084602E-2</v>
      </c>
      <c r="I215" s="32"/>
    </row>
    <row r="216" spans="1:9" x14ac:dyDescent="0.3">
      <c r="A216" s="28"/>
      <c r="B216" s="39" t="s">
        <v>1102</v>
      </c>
      <c r="C216" s="28" t="s">
        <v>1359</v>
      </c>
      <c r="D216" s="64">
        <f>VLOOKUP(C216,'Male pensioner '!$C$122:$D$392,2,FALSE)</f>
        <v>2</v>
      </c>
      <c r="E216" s="32"/>
      <c r="F216" s="32">
        <v>1</v>
      </c>
      <c r="G216" s="47">
        <v>1042.857</v>
      </c>
      <c r="H216" s="12">
        <f t="shared" si="8"/>
        <v>1.9178084818915729E-3</v>
      </c>
      <c r="I216" s="32"/>
    </row>
    <row r="217" spans="1:9" x14ac:dyDescent="0.3">
      <c r="A217" s="28"/>
      <c r="B217" s="39" t="s">
        <v>1103</v>
      </c>
      <c r="C217" s="28" t="s">
        <v>1360</v>
      </c>
      <c r="D217" s="64">
        <f>VLOOKUP(C217,'Male pensioner '!$C$122:$D$392,2,FALSE)</f>
        <v>15</v>
      </c>
      <c r="E217" s="32"/>
      <c r="F217" s="32">
        <v>1</v>
      </c>
      <c r="G217" s="47">
        <v>521.42999999999995</v>
      </c>
      <c r="H217" s="12">
        <f t="shared" si="8"/>
        <v>2.8767044473850759E-2</v>
      </c>
      <c r="I217" s="32"/>
    </row>
    <row r="218" spans="1:9" x14ac:dyDescent="0.3">
      <c r="A218" s="28"/>
      <c r="B218" s="39" t="s">
        <v>1104</v>
      </c>
      <c r="C218" s="28" t="s">
        <v>1361</v>
      </c>
      <c r="D218" s="64">
        <f>VLOOKUP(C218,'Male pensioner '!$C$122:$D$392,2,FALSE)</f>
        <v>7.79</v>
      </c>
      <c r="E218" s="32"/>
      <c r="F218" s="32">
        <v>2</v>
      </c>
      <c r="G218" s="47">
        <v>1042.857</v>
      </c>
      <c r="H218" s="12">
        <f t="shared" si="8"/>
        <v>1.4939728073935354E-2</v>
      </c>
      <c r="I218" s="32"/>
    </row>
    <row r="219" spans="1:9" x14ac:dyDescent="0.3">
      <c r="A219" s="28"/>
      <c r="B219" s="39" t="s">
        <v>1105</v>
      </c>
      <c r="C219" s="28" t="s">
        <v>131</v>
      </c>
      <c r="D219" s="64">
        <f>VLOOKUP(C219,'Male pensioner '!$C$122:$D$392,2,FALSE)</f>
        <v>8.99</v>
      </c>
      <c r="E219" s="32"/>
      <c r="F219" s="32">
        <v>1</v>
      </c>
      <c r="G219" s="47">
        <v>260.70999999999998</v>
      </c>
      <c r="H219" s="12">
        <f t="shared" si="8"/>
        <v>3.4482758620689662E-2</v>
      </c>
      <c r="I219" s="32"/>
    </row>
    <row r="220" spans="1:9" x14ac:dyDescent="0.3">
      <c r="A220" s="28"/>
      <c r="B220" s="39" t="s">
        <v>1106</v>
      </c>
      <c r="C220" s="37" t="s">
        <v>132</v>
      </c>
      <c r="D220" s="64">
        <f>VLOOKUP(C220,'Male pensioner '!$C$122:$D$392,2,FALSE)</f>
        <v>2.99</v>
      </c>
      <c r="E220" s="32"/>
      <c r="F220" s="32">
        <v>1</v>
      </c>
      <c r="G220" s="47">
        <v>260.70999999999998</v>
      </c>
      <c r="H220" s="12">
        <f t="shared" si="8"/>
        <v>1.1468681676959075E-2</v>
      </c>
      <c r="I220" s="32"/>
    </row>
    <row r="221" spans="1:9" x14ac:dyDescent="0.3">
      <c r="A221" s="28"/>
      <c r="B221" s="39" t="s">
        <v>1107</v>
      </c>
      <c r="C221" s="14" t="s">
        <v>1353</v>
      </c>
      <c r="D221" s="64">
        <f>VLOOKUP(C221,'Male pensioner '!$C$122:$D$392,2,FALSE)</f>
        <v>2</v>
      </c>
      <c r="E221" s="32"/>
      <c r="F221" s="32">
        <v>1</v>
      </c>
      <c r="G221" s="47">
        <v>521.42999999999995</v>
      </c>
      <c r="H221" s="12">
        <f t="shared" si="8"/>
        <v>3.8356059298467679E-3</v>
      </c>
      <c r="I221" s="32"/>
    </row>
    <row r="222" spans="1:9" x14ac:dyDescent="0.3">
      <c r="A222" s="28"/>
      <c r="B222" s="39" t="s">
        <v>1108</v>
      </c>
      <c r="C222" s="37" t="s">
        <v>1357</v>
      </c>
      <c r="D222" s="64">
        <f>VLOOKUP(C222,'Male pensioner '!$C$122:$D$392,2,FALSE)</f>
        <v>20</v>
      </c>
      <c r="E222" s="32"/>
      <c r="F222" s="32">
        <v>1</v>
      </c>
      <c r="G222" s="47">
        <v>521.42859999999996</v>
      </c>
      <c r="H222" s="12">
        <f t="shared" si="8"/>
        <v>3.8356162281854123E-2</v>
      </c>
      <c r="I222" s="32"/>
    </row>
    <row r="223" spans="1:9" x14ac:dyDescent="0.3">
      <c r="A223" s="28"/>
      <c r="B223" s="39" t="s">
        <v>1109</v>
      </c>
      <c r="C223" s="33" t="s">
        <v>1331</v>
      </c>
      <c r="D223" s="64">
        <f>VLOOKUP(C223,'Male pensioner '!$C$122:$D$392,2,FALSE)</f>
        <v>25</v>
      </c>
      <c r="E223" s="32"/>
      <c r="F223" s="32">
        <v>1</v>
      </c>
      <c r="G223" s="47">
        <v>521.42999999999995</v>
      </c>
      <c r="H223" s="12">
        <f t="shared" si="8"/>
        <v>4.7945074123084602E-2</v>
      </c>
      <c r="I223" s="32"/>
    </row>
    <row r="224" spans="1:9" x14ac:dyDescent="0.3">
      <c r="A224" s="28"/>
      <c r="B224" s="39" t="s">
        <v>1110</v>
      </c>
      <c r="C224" s="33" t="s">
        <v>1332</v>
      </c>
      <c r="D224" s="64">
        <f>VLOOKUP(C224,'Male pensioner '!$C$122:$D$392,2,FALSE)</f>
        <v>2</v>
      </c>
      <c r="E224" s="32"/>
      <c r="F224" s="32">
        <v>2</v>
      </c>
      <c r="G224" s="47">
        <v>1042.857</v>
      </c>
      <c r="H224" s="12">
        <f t="shared" si="8"/>
        <v>3.8356169637831458E-3</v>
      </c>
      <c r="I224" s="32"/>
    </row>
    <row r="225" spans="1:9" x14ac:dyDescent="0.3">
      <c r="A225" s="28"/>
      <c r="B225" s="39" t="s">
        <v>1111</v>
      </c>
      <c r="C225" s="33" t="s">
        <v>1333</v>
      </c>
      <c r="D225" s="64">
        <f>VLOOKUP(C225,'Male pensioner '!$C$122:$D$392,2,FALSE)</f>
        <v>15</v>
      </c>
      <c r="E225" s="32"/>
      <c r="F225" s="32">
        <v>1</v>
      </c>
      <c r="G225" s="47">
        <v>521.42999999999995</v>
      </c>
      <c r="H225" s="12">
        <f t="shared" si="8"/>
        <v>2.8767044473850759E-2</v>
      </c>
      <c r="I225" s="32"/>
    </row>
    <row r="226" spans="1:9" x14ac:dyDescent="0.3">
      <c r="A226" s="28"/>
      <c r="B226" s="39" t="s">
        <v>1112</v>
      </c>
      <c r="C226" s="33" t="s">
        <v>1334</v>
      </c>
      <c r="D226" s="64">
        <f>VLOOKUP(C226,'Male pensioner '!$C$122:$D$392,2,FALSE)</f>
        <v>7.79</v>
      </c>
      <c r="E226" s="32"/>
      <c r="F226" s="32">
        <v>1</v>
      </c>
      <c r="G226" s="47">
        <v>1042.857</v>
      </c>
      <c r="H226" s="12">
        <f t="shared" si="8"/>
        <v>7.4698640369676769E-3</v>
      </c>
      <c r="I226" s="32"/>
    </row>
    <row r="227" spans="1:9" x14ac:dyDescent="0.3">
      <c r="A227" s="28"/>
      <c r="B227" s="39" t="s">
        <v>1113</v>
      </c>
      <c r="C227" s="37" t="s">
        <v>882</v>
      </c>
      <c r="D227" s="64">
        <f>VLOOKUP(C227,'Male pensioner '!$C$122:$D$392,2,FALSE)</f>
        <v>499.99</v>
      </c>
      <c r="E227" s="32"/>
      <c r="F227" s="32">
        <v>1</v>
      </c>
      <c r="G227" s="47">
        <v>521.42999999999995</v>
      </c>
      <c r="H227" s="12">
        <f t="shared" si="8"/>
        <v>0.95888230443204281</v>
      </c>
      <c r="I227" s="32"/>
    </row>
    <row r="228" spans="1:9" x14ac:dyDescent="0.3">
      <c r="A228" s="28"/>
      <c r="B228" s="39" t="s">
        <v>1114</v>
      </c>
      <c r="C228" s="28" t="s">
        <v>1352</v>
      </c>
      <c r="D228" s="64">
        <f>VLOOKUP(C228,'Male pensioner '!$C$122:$D$392,2,FALSE)</f>
        <v>0</v>
      </c>
      <c r="E228" s="32"/>
      <c r="F228" s="32">
        <v>1</v>
      </c>
      <c r="G228" s="47">
        <v>521.42999999999995</v>
      </c>
      <c r="H228" s="12"/>
      <c r="I228" s="32"/>
    </row>
    <row r="229" spans="1:9" x14ac:dyDescent="0.3">
      <c r="A229" s="28"/>
      <c r="B229" s="39" t="s">
        <v>1115</v>
      </c>
      <c r="C229" s="28" t="s">
        <v>151</v>
      </c>
      <c r="D229" s="64">
        <f>VLOOKUP(C229,'Male pensioner '!$C$122:$D$392,2,FALSE)</f>
        <v>10.99</v>
      </c>
      <c r="E229" s="32"/>
      <c r="F229" s="32">
        <v>1</v>
      </c>
      <c r="G229" s="47">
        <v>782.14290000000005</v>
      </c>
      <c r="H229" s="12">
        <f t="shared" si="8"/>
        <v>1.4051140782585892E-2</v>
      </c>
      <c r="I229" s="32"/>
    </row>
    <row r="230" spans="1:9" x14ac:dyDescent="0.3">
      <c r="A230" s="28"/>
      <c r="B230" s="39" t="s">
        <v>1116</v>
      </c>
      <c r="C230" s="37" t="s">
        <v>1413</v>
      </c>
      <c r="D230" s="64">
        <f>VLOOKUP(C230,'Male pensioner '!$C$122:$D$392,2,FALSE)</f>
        <v>5.99</v>
      </c>
      <c r="E230" s="32"/>
      <c r="F230" s="32">
        <v>1</v>
      </c>
      <c r="G230" s="47">
        <v>521.42999999999995</v>
      </c>
      <c r="H230" s="12">
        <f t="shared" ref="H230:H261" si="9">+(D230*F230)/G230</f>
        <v>1.1487639759891071E-2</v>
      </c>
      <c r="I230" s="32"/>
    </row>
    <row r="231" spans="1:9" x14ac:dyDescent="0.3">
      <c r="A231" s="28"/>
      <c r="B231" s="39" t="s">
        <v>1117</v>
      </c>
      <c r="C231" s="14" t="s">
        <v>883</v>
      </c>
      <c r="D231" s="64">
        <f>VLOOKUP(C231,'Male pensioner '!$C$122:$D$392,2,FALSE)</f>
        <v>4.79</v>
      </c>
      <c r="E231" s="32"/>
      <c r="F231" s="32">
        <v>1</v>
      </c>
      <c r="G231" s="47">
        <v>521.42999999999995</v>
      </c>
      <c r="H231" s="12">
        <f t="shared" si="9"/>
        <v>9.1862762019830086E-3</v>
      </c>
      <c r="I231" s="32"/>
    </row>
    <row r="232" spans="1:9" x14ac:dyDescent="0.3">
      <c r="A232" s="28"/>
      <c r="B232" s="39" t="s">
        <v>1118</v>
      </c>
      <c r="C232" s="37" t="s">
        <v>884</v>
      </c>
      <c r="D232" s="64">
        <f>VLOOKUP(C232,'Male pensioner '!$C$122:$D$392,2,FALSE)</f>
        <v>0.84</v>
      </c>
      <c r="E232" s="32"/>
      <c r="F232" s="32">
        <v>1</v>
      </c>
      <c r="G232" s="47">
        <v>8.5</v>
      </c>
      <c r="H232" s="12">
        <f t="shared" si="9"/>
        <v>9.8823529411764699E-2</v>
      </c>
      <c r="I232" s="32"/>
    </row>
    <row r="233" spans="1:9" x14ac:dyDescent="0.3">
      <c r="A233" s="28"/>
      <c r="B233" s="39" t="s">
        <v>1119</v>
      </c>
      <c r="C233" s="37" t="s">
        <v>140</v>
      </c>
      <c r="D233" s="64">
        <f>VLOOKUP(C233,'Male pensioner '!$C$122:$D$392,2,FALSE)</f>
        <v>49.99</v>
      </c>
      <c r="E233" s="32"/>
      <c r="F233" s="32">
        <v>1</v>
      </c>
      <c r="G233" s="47">
        <v>365</v>
      </c>
      <c r="H233" s="12">
        <f t="shared" si="9"/>
        <v>0.13695890410958905</v>
      </c>
      <c r="I233" s="32"/>
    </row>
    <row r="234" spans="1:9" x14ac:dyDescent="0.3">
      <c r="A234" s="28"/>
      <c r="B234" s="39" t="s">
        <v>1120</v>
      </c>
      <c r="C234" s="28" t="s">
        <v>141</v>
      </c>
      <c r="D234" s="64">
        <f>VLOOKUP(C234,'Male pensioner '!$C$122:$D$392,2,FALSE)</f>
        <v>239.99</v>
      </c>
      <c r="E234" s="32"/>
      <c r="F234" s="32">
        <v>1</v>
      </c>
      <c r="G234" s="47">
        <v>521.42999999999995</v>
      </c>
      <c r="H234" s="12">
        <f t="shared" si="9"/>
        <v>0.46025353355196291</v>
      </c>
      <c r="I234" s="32"/>
    </row>
    <row r="235" spans="1:9" x14ac:dyDescent="0.3">
      <c r="A235" s="28"/>
      <c r="B235" s="39" t="s">
        <v>1121</v>
      </c>
      <c r="C235" s="32" t="s">
        <v>142</v>
      </c>
      <c r="D235" s="64">
        <f>VLOOKUP(C235,'Male pensioner '!$C$122:$D$392,2,FALSE)</f>
        <v>189.99</v>
      </c>
      <c r="E235" s="32"/>
      <c r="F235" s="32">
        <v>1</v>
      </c>
      <c r="G235" s="47">
        <v>521.42999999999995</v>
      </c>
      <c r="H235" s="12">
        <f t="shared" si="9"/>
        <v>0.36436338530579371</v>
      </c>
      <c r="I235" s="32"/>
    </row>
    <row r="236" spans="1:9" x14ac:dyDescent="0.3">
      <c r="A236" s="28"/>
      <c r="B236" s="39" t="s">
        <v>1122</v>
      </c>
      <c r="C236" s="37" t="s">
        <v>143</v>
      </c>
      <c r="D236" s="64">
        <f>VLOOKUP(C236,'Male pensioner '!$C$122:$D$392,2,FALSE)</f>
        <v>189.99</v>
      </c>
      <c r="E236" s="32"/>
      <c r="F236" s="32">
        <v>1</v>
      </c>
      <c r="G236" s="47">
        <v>521.42999999999995</v>
      </c>
      <c r="H236" s="12">
        <f t="shared" si="9"/>
        <v>0.36436338530579371</v>
      </c>
      <c r="I236" s="32"/>
    </row>
    <row r="237" spans="1:9" x14ac:dyDescent="0.3">
      <c r="A237" s="28"/>
      <c r="B237" s="39" t="s">
        <v>1123</v>
      </c>
      <c r="C237" s="28" t="s">
        <v>144</v>
      </c>
      <c r="D237" s="64">
        <f>VLOOKUP(C237,'Male pensioner '!$C$122:$D$392,2,FALSE)</f>
        <v>11.99</v>
      </c>
      <c r="E237" s="32"/>
      <c r="F237" s="32">
        <v>2</v>
      </c>
      <c r="G237" s="47">
        <v>208.57</v>
      </c>
      <c r="H237" s="12">
        <f t="shared" si="9"/>
        <v>0.11497339022870021</v>
      </c>
      <c r="I237" s="32"/>
    </row>
    <row r="238" spans="1:9" x14ac:dyDescent="0.3">
      <c r="A238" s="28"/>
      <c r="B238" s="39" t="s">
        <v>1124</v>
      </c>
      <c r="C238" s="28" t="s">
        <v>145</v>
      </c>
      <c r="D238" s="64">
        <f>VLOOKUP(C238,'Male pensioner '!$C$122:$D$392,2,FALSE)</f>
        <v>16.989999999999998</v>
      </c>
      <c r="E238" s="32"/>
      <c r="F238" s="32">
        <v>2</v>
      </c>
      <c r="G238" s="47">
        <v>208.57</v>
      </c>
      <c r="H238" s="12">
        <f t="shared" si="9"/>
        <v>0.16291892410221986</v>
      </c>
      <c r="I238" s="32"/>
    </row>
    <row r="239" spans="1:9" x14ac:dyDescent="0.3">
      <c r="A239" s="28"/>
      <c r="B239" s="39" t="s">
        <v>1125</v>
      </c>
      <c r="C239" s="37" t="s">
        <v>146</v>
      </c>
      <c r="D239" s="64">
        <f>VLOOKUP(C239,'Male pensioner '!$C$122:$D$392,2,FALSE)</f>
        <v>59.99</v>
      </c>
      <c r="E239" s="32"/>
      <c r="F239" s="32">
        <v>1</v>
      </c>
      <c r="G239" s="47">
        <v>1042.8599999999999</v>
      </c>
      <c r="H239" s="12">
        <f t="shared" si="9"/>
        <v>5.75244999328769E-2</v>
      </c>
      <c r="I239" s="32"/>
    </row>
    <row r="240" spans="1:9" x14ac:dyDescent="0.3">
      <c r="A240" s="28"/>
      <c r="B240" s="39" t="s">
        <v>1126</v>
      </c>
      <c r="C240" s="37" t="s">
        <v>147</v>
      </c>
      <c r="D240" s="64">
        <f>VLOOKUP(C240,'Male pensioner '!$C$122:$D$392,2,FALSE)</f>
        <v>29.99</v>
      </c>
      <c r="E240" s="32"/>
      <c r="F240" s="32">
        <v>1</v>
      </c>
      <c r="G240" s="47">
        <v>782.14</v>
      </c>
      <c r="H240" s="12">
        <f t="shared" si="9"/>
        <v>3.8343519063083337E-2</v>
      </c>
      <c r="I240" s="32"/>
    </row>
    <row r="241" spans="1:9" x14ac:dyDescent="0.3">
      <c r="A241" s="28"/>
      <c r="B241" s="39" t="s">
        <v>1127</v>
      </c>
      <c r="C241" s="37" t="s">
        <v>1540</v>
      </c>
      <c r="D241" s="64">
        <f>VLOOKUP(C241,'Male pensioner '!$C$122:$D$392,2,FALSE)</f>
        <v>7.99</v>
      </c>
      <c r="E241" s="32"/>
      <c r="F241" s="32">
        <v>1</v>
      </c>
      <c r="G241" s="47">
        <v>521.42999999999995</v>
      </c>
      <c r="H241" s="12">
        <f t="shared" si="9"/>
        <v>1.5323245689737839E-2</v>
      </c>
      <c r="I241" s="32"/>
    </row>
    <row r="242" spans="1:9" x14ac:dyDescent="0.3">
      <c r="A242" s="28"/>
      <c r="B242" s="39" t="s">
        <v>1128</v>
      </c>
      <c r="C242" s="37" t="s">
        <v>149</v>
      </c>
      <c r="D242" s="64">
        <f>VLOOKUP(C242,'Male pensioner '!$C$122:$D$392,2,FALSE)</f>
        <v>1.2</v>
      </c>
      <c r="E242" s="32"/>
      <c r="F242" s="32">
        <v>1</v>
      </c>
      <c r="G242" s="47">
        <v>521.42999999999995</v>
      </c>
      <c r="H242" s="12">
        <f t="shared" si="9"/>
        <v>2.3013635579080607E-3</v>
      </c>
      <c r="I242" s="32"/>
    </row>
    <row r="243" spans="1:9" x14ac:dyDescent="0.3">
      <c r="A243" s="28"/>
      <c r="B243" s="39" t="s">
        <v>1129</v>
      </c>
      <c r="C243" s="37" t="s">
        <v>488</v>
      </c>
      <c r="D243" s="64">
        <f>VLOOKUP(C243,'Male pensioner '!$C$122:$D$392,2,FALSE)</f>
        <v>22.5</v>
      </c>
      <c r="E243" s="32"/>
      <c r="F243" s="32">
        <v>1</v>
      </c>
      <c r="G243" s="47">
        <v>260.71429999999998</v>
      </c>
      <c r="H243" s="12">
        <f t="shared" si="9"/>
        <v>8.6301365134171776E-2</v>
      </c>
      <c r="I243" s="32"/>
    </row>
    <row r="244" spans="1:9" x14ac:dyDescent="0.3">
      <c r="A244" s="28"/>
      <c r="B244" s="39" t="s">
        <v>1130</v>
      </c>
      <c r="C244" s="28" t="s">
        <v>153</v>
      </c>
      <c r="D244" s="64">
        <f>VLOOKUP(C244,'Male pensioner '!$C$122:$D$392,2,FALSE)</f>
        <v>1.2</v>
      </c>
      <c r="E244" s="32"/>
      <c r="F244" s="32">
        <v>1</v>
      </c>
      <c r="G244" s="47">
        <v>260.71429999999998</v>
      </c>
      <c r="H244" s="12">
        <f t="shared" si="9"/>
        <v>4.6027394738224949E-3</v>
      </c>
      <c r="I244" s="32"/>
    </row>
    <row r="245" spans="1:9" x14ac:dyDescent="0.3">
      <c r="A245" s="28"/>
      <c r="B245" s="39" t="s">
        <v>1131</v>
      </c>
      <c r="C245" s="37" t="s">
        <v>154</v>
      </c>
      <c r="D245" s="64">
        <f>VLOOKUP(C245,'Male pensioner '!$C$122:$D$392,2,FALSE)</f>
        <v>2.99</v>
      </c>
      <c r="E245" s="32"/>
      <c r="F245" s="32">
        <v>1</v>
      </c>
      <c r="G245" s="47">
        <v>1042.8599999999999</v>
      </c>
      <c r="H245" s="12">
        <f t="shared" si="9"/>
        <v>2.8671154325604592E-3</v>
      </c>
      <c r="I245" s="32"/>
    </row>
    <row r="246" spans="1:9" x14ac:dyDescent="0.3">
      <c r="A246" s="28"/>
      <c r="B246" s="39" t="s">
        <v>1132</v>
      </c>
      <c r="C246" s="37" t="s">
        <v>486</v>
      </c>
      <c r="D246" s="64">
        <f>VLOOKUP(C246,'Male pensioner '!$C$122:$D$392,2,FALSE)</f>
        <v>1.2</v>
      </c>
      <c r="E246" s="32"/>
      <c r="F246" s="32">
        <v>1</v>
      </c>
      <c r="G246" s="47">
        <v>1042.857</v>
      </c>
      <c r="H246" s="12">
        <f t="shared" si="9"/>
        <v>1.1506850891349436E-3</v>
      </c>
      <c r="I246" s="32"/>
    </row>
    <row r="247" spans="1:9" x14ac:dyDescent="0.3">
      <c r="A247" s="28"/>
      <c r="B247" s="39" t="s">
        <v>1133</v>
      </c>
      <c r="C247" s="28" t="s">
        <v>156</v>
      </c>
      <c r="D247" s="64">
        <f>VLOOKUP(C247,'Male pensioner '!$C$122:$D$392,2,FALSE)</f>
        <v>9.99</v>
      </c>
      <c r="E247" s="32"/>
      <c r="F247" s="32">
        <v>1</v>
      </c>
      <c r="G247" s="47">
        <v>1042.8599999999999</v>
      </c>
      <c r="H247" s="12">
        <f t="shared" si="9"/>
        <v>9.5794258097923034E-3</v>
      </c>
      <c r="I247" s="32"/>
    </row>
    <row r="248" spans="1:9" x14ac:dyDescent="0.3">
      <c r="A248" s="28"/>
      <c r="B248" s="39" t="s">
        <v>1134</v>
      </c>
      <c r="C248" s="37" t="s">
        <v>499</v>
      </c>
      <c r="D248" s="64">
        <f>VLOOKUP(C248,'Male pensioner '!$C$122:$D$392,2,FALSE)</f>
        <v>9.99</v>
      </c>
      <c r="E248" s="32"/>
      <c r="F248" s="32">
        <v>1</v>
      </c>
      <c r="G248" s="47">
        <v>260.71429999999998</v>
      </c>
      <c r="H248" s="12">
        <f t="shared" si="9"/>
        <v>3.8317806119572272E-2</v>
      </c>
      <c r="I248" s="32"/>
    </row>
    <row r="249" spans="1:9" x14ac:dyDescent="0.3">
      <c r="A249" s="28"/>
      <c r="B249" s="39" t="s">
        <v>1135</v>
      </c>
      <c r="C249" s="28" t="s">
        <v>499</v>
      </c>
      <c r="D249" s="64">
        <f>VLOOKUP(C249,'Male pensioner '!$C$122:$D$392,2,FALSE)</f>
        <v>9.99</v>
      </c>
      <c r="E249" s="32"/>
      <c r="F249" s="32">
        <v>1</v>
      </c>
      <c r="G249" s="47">
        <v>260.70999999999998</v>
      </c>
      <c r="H249" s="12">
        <f t="shared" si="9"/>
        <v>3.8318438111311422E-2</v>
      </c>
      <c r="I249" s="32"/>
    </row>
    <row r="250" spans="1:9" x14ac:dyDescent="0.3">
      <c r="A250" s="28"/>
      <c r="B250" s="39" t="s">
        <v>1136</v>
      </c>
      <c r="C250" s="28" t="s">
        <v>159</v>
      </c>
      <c r="D250" s="64">
        <f>VLOOKUP(C250,'Male pensioner '!$C$122:$D$392,2,FALSE)</f>
        <v>7.99</v>
      </c>
      <c r="E250" s="32"/>
      <c r="F250" s="32">
        <v>1</v>
      </c>
      <c r="G250" s="47">
        <v>104.29</v>
      </c>
      <c r="H250" s="12">
        <f t="shared" si="9"/>
        <v>7.661328986480008E-2</v>
      </c>
      <c r="I250" s="32"/>
    </row>
    <row r="251" spans="1:9" x14ac:dyDescent="0.3">
      <c r="A251" s="28"/>
      <c r="B251" s="39" t="s">
        <v>1137</v>
      </c>
      <c r="C251" s="84" t="s">
        <v>1339</v>
      </c>
      <c r="D251" s="64">
        <f>VLOOKUP(C251,'Male pensioner '!$C$122:$D$392,2,FALSE)</f>
        <v>64.989999999999995</v>
      </c>
      <c r="E251" s="32"/>
      <c r="F251" s="32">
        <v>1</v>
      </c>
      <c r="G251" s="47">
        <v>521.42999999999995</v>
      </c>
      <c r="H251" s="12">
        <f t="shared" si="9"/>
        <v>0.12463801469037071</v>
      </c>
      <c r="I251" s="32"/>
    </row>
    <row r="252" spans="1:9" x14ac:dyDescent="0.3">
      <c r="A252" s="28"/>
      <c r="B252" s="39" t="s">
        <v>1138</v>
      </c>
      <c r="C252" s="37" t="s">
        <v>161</v>
      </c>
      <c r="D252" s="64">
        <f>VLOOKUP(C252,'Male pensioner '!$C$122:$D$392,2,FALSE)</f>
        <v>5.99</v>
      </c>
      <c r="E252" s="32"/>
      <c r="F252" s="32">
        <v>1</v>
      </c>
      <c r="G252" s="47">
        <v>1042.8599999999999</v>
      </c>
      <c r="H252" s="12">
        <f t="shared" si="9"/>
        <v>5.7438198799455355E-3</v>
      </c>
      <c r="I252" s="32"/>
    </row>
    <row r="253" spans="1:9" x14ac:dyDescent="0.3">
      <c r="A253" s="28"/>
      <c r="B253" s="39" t="s">
        <v>1139</v>
      </c>
      <c r="C253" s="28" t="s">
        <v>162</v>
      </c>
      <c r="D253" s="64">
        <f>VLOOKUP(C253,'Male pensioner '!$C$122:$D$392,2,FALSE)</f>
        <v>11.2</v>
      </c>
      <c r="E253" s="32"/>
      <c r="F253" s="32">
        <v>1</v>
      </c>
      <c r="G253" s="47">
        <v>521.42859999999996</v>
      </c>
      <c r="H253" s="12">
        <f t="shared" si="9"/>
        <v>2.147945087783831E-2</v>
      </c>
      <c r="I253" s="32"/>
    </row>
    <row r="254" spans="1:9" x14ac:dyDescent="0.3">
      <c r="A254" s="28"/>
      <c r="B254" s="39" t="s">
        <v>1140</v>
      </c>
      <c r="C254" s="28" t="s">
        <v>163</v>
      </c>
      <c r="D254" s="64">
        <f>VLOOKUP(C254,'Male pensioner '!$C$122:$D$392,2,FALSE)</f>
        <v>1.2</v>
      </c>
      <c r="E254" s="32"/>
      <c r="F254" s="32">
        <v>1</v>
      </c>
      <c r="G254" s="47">
        <v>104.28570000000001</v>
      </c>
      <c r="H254" s="12">
        <f t="shared" si="9"/>
        <v>1.1506850891349436E-2</v>
      </c>
      <c r="I254" s="32"/>
    </row>
    <row r="255" spans="1:9" x14ac:dyDescent="0.3">
      <c r="A255" s="28"/>
      <c r="B255" s="39" t="s">
        <v>1141</v>
      </c>
      <c r="C255" s="28" t="s">
        <v>164</v>
      </c>
      <c r="D255" s="64">
        <f>VLOOKUP(C255,'Male pensioner '!$C$122:$D$392,2,FALSE)</f>
        <v>3.4</v>
      </c>
      <c r="E255" s="32"/>
      <c r="F255" s="32">
        <v>1</v>
      </c>
      <c r="G255" s="47">
        <v>104.28570000000001</v>
      </c>
      <c r="H255" s="12">
        <f t="shared" si="9"/>
        <v>3.2602744192156738E-2</v>
      </c>
      <c r="I255" s="32"/>
    </row>
    <row r="256" spans="1:9" x14ac:dyDescent="0.3">
      <c r="A256" s="28"/>
      <c r="B256" s="39" t="s">
        <v>1142</v>
      </c>
      <c r="C256" s="37" t="s">
        <v>1336</v>
      </c>
      <c r="D256" s="64">
        <f>VLOOKUP(C256,'Male pensioner '!$C$122:$D$392,2,FALSE)</f>
        <v>9.99</v>
      </c>
      <c r="E256" s="32"/>
      <c r="F256" s="32">
        <v>1</v>
      </c>
      <c r="G256" s="47">
        <v>521.42859999999996</v>
      </c>
      <c r="H256" s="12">
        <f t="shared" si="9"/>
        <v>1.9158903059786136E-2</v>
      </c>
      <c r="I256" s="32"/>
    </row>
    <row r="257" spans="1:9" x14ac:dyDescent="0.3">
      <c r="A257" s="28"/>
      <c r="B257" s="39" t="s">
        <v>1143</v>
      </c>
      <c r="C257" s="28" t="s">
        <v>166</v>
      </c>
      <c r="D257" s="64">
        <f>VLOOKUP(C257,'Male pensioner '!$C$122:$D$392,2,FALSE)</f>
        <v>4.99</v>
      </c>
      <c r="E257" s="32"/>
      <c r="F257" s="32">
        <v>1</v>
      </c>
      <c r="G257" s="47">
        <v>1042.8599999999999</v>
      </c>
      <c r="H257" s="12">
        <f t="shared" si="9"/>
        <v>4.7849183974838436E-3</v>
      </c>
      <c r="I257" s="32"/>
    </row>
    <row r="258" spans="1:9" x14ac:dyDescent="0.3">
      <c r="A258" s="28"/>
      <c r="B258" s="39" t="s">
        <v>1144</v>
      </c>
      <c r="C258" s="28" t="s">
        <v>168</v>
      </c>
      <c r="D258" s="64">
        <f>VLOOKUP(C258,'Male pensioner '!$C$122:$D$392,2,FALSE)</f>
        <v>18</v>
      </c>
      <c r="E258" s="32"/>
      <c r="F258" s="32">
        <v>2</v>
      </c>
      <c r="G258" s="47">
        <v>782.14</v>
      </c>
      <c r="H258" s="12">
        <f t="shared" si="9"/>
        <v>4.6027565397499172E-2</v>
      </c>
      <c r="I258" s="32"/>
    </row>
    <row r="259" spans="1:9" x14ac:dyDescent="0.3">
      <c r="A259" s="28"/>
      <c r="B259" s="39" t="s">
        <v>1145</v>
      </c>
      <c r="C259" s="28" t="s">
        <v>169</v>
      </c>
      <c r="D259" s="64">
        <f>VLOOKUP(C259,'Male pensioner '!$C$122:$D$392,2,FALSE)</f>
        <v>14.99</v>
      </c>
      <c r="E259" s="32"/>
      <c r="F259" s="32">
        <v>1</v>
      </c>
      <c r="G259" s="47">
        <v>260.71429999999998</v>
      </c>
      <c r="H259" s="12">
        <f t="shared" si="9"/>
        <v>5.7495887260499333E-2</v>
      </c>
      <c r="I259" s="32"/>
    </row>
    <row r="260" spans="1:9" x14ac:dyDescent="0.3">
      <c r="A260" s="28"/>
      <c r="B260" s="39" t="s">
        <v>1146</v>
      </c>
      <c r="C260" s="28" t="s">
        <v>170</v>
      </c>
      <c r="D260" s="64">
        <f>VLOOKUP(C260,'Male pensioner '!$C$122:$D$392,2,FALSE)</f>
        <v>62</v>
      </c>
      <c r="E260" s="32"/>
      <c r="F260" s="32">
        <v>1</v>
      </c>
      <c r="G260" s="47">
        <v>1042.857</v>
      </c>
      <c r="H260" s="12">
        <f t="shared" si="9"/>
        <v>5.9452062938638757E-2</v>
      </c>
      <c r="I260" s="32"/>
    </row>
    <row r="261" spans="1:9" x14ac:dyDescent="0.3">
      <c r="A261" s="28"/>
      <c r="B261" s="39" t="s">
        <v>1147</v>
      </c>
      <c r="C261" s="28" t="s">
        <v>171</v>
      </c>
      <c r="D261" s="64">
        <f>VLOOKUP(C261,'Male pensioner '!$C$122:$D$392,2,FALSE)</f>
        <v>6.99</v>
      </c>
      <c r="E261" s="32"/>
      <c r="F261" s="32">
        <v>1</v>
      </c>
      <c r="G261" s="47">
        <v>208.57</v>
      </c>
      <c r="H261" s="12">
        <f t="shared" si="9"/>
        <v>3.351392817759026E-2</v>
      </c>
      <c r="I261" s="32"/>
    </row>
    <row r="262" spans="1:9" x14ac:dyDescent="0.3">
      <c r="A262" s="28"/>
      <c r="B262" s="39" t="s">
        <v>1148</v>
      </c>
      <c r="C262" s="37" t="s">
        <v>172</v>
      </c>
      <c r="D262" s="64">
        <f>VLOOKUP(C262,'Male pensioner '!$C$122:$D$392,2,FALSE)</f>
        <v>14.99</v>
      </c>
      <c r="E262" s="32"/>
      <c r="F262" s="32">
        <v>1</v>
      </c>
      <c r="G262" s="47">
        <v>521.42999999999995</v>
      </c>
      <c r="H262" s="12">
        <f t="shared" ref="H262:H293" si="10">+(D262*F262)/G262</f>
        <v>2.8747866444201527E-2</v>
      </c>
      <c r="I262" s="32"/>
    </row>
    <row r="263" spans="1:9" x14ac:dyDescent="0.3">
      <c r="A263" s="28"/>
      <c r="B263" s="39" t="s">
        <v>1149</v>
      </c>
      <c r="C263" s="37" t="s">
        <v>173</v>
      </c>
      <c r="D263" s="64">
        <f>VLOOKUP(C263,'Male pensioner '!$C$122:$D$392,2,FALSE)</f>
        <v>0</v>
      </c>
      <c r="E263" s="32"/>
      <c r="F263" s="32">
        <v>1</v>
      </c>
      <c r="G263" s="47">
        <v>26.07</v>
      </c>
      <c r="H263" s="12">
        <f t="shared" si="10"/>
        <v>0</v>
      </c>
      <c r="I263" s="32"/>
    </row>
    <row r="264" spans="1:9" x14ac:dyDescent="0.3">
      <c r="A264" s="28"/>
      <c r="B264" s="39" t="s">
        <v>1150</v>
      </c>
      <c r="C264" s="28" t="s">
        <v>174</v>
      </c>
      <c r="D264" s="64">
        <f>VLOOKUP(C264,'Male pensioner '!$C$122:$D$392,2,FALSE)</f>
        <v>1.2</v>
      </c>
      <c r="E264" s="32"/>
      <c r="F264" s="32">
        <v>1</v>
      </c>
      <c r="G264" s="47">
        <v>521.42999999999995</v>
      </c>
      <c r="H264" s="12">
        <f t="shared" si="10"/>
        <v>2.3013635579080607E-3</v>
      </c>
      <c r="I264" s="32"/>
    </row>
    <row r="265" spans="1:9" x14ac:dyDescent="0.3">
      <c r="A265" s="28"/>
      <c r="B265" s="39" t="s">
        <v>1151</v>
      </c>
      <c r="C265" s="37" t="s">
        <v>175</v>
      </c>
      <c r="D265" s="64">
        <f>VLOOKUP(C265,'Male pensioner '!$C$122:$D$392,2,FALSE)</f>
        <v>99.99</v>
      </c>
      <c r="E265" s="32"/>
      <c r="F265" s="32">
        <v>1</v>
      </c>
      <c r="G265" s="47">
        <v>260.70999999999998</v>
      </c>
      <c r="H265" s="12">
        <f t="shared" si="10"/>
        <v>0.38352959226727018</v>
      </c>
      <c r="I265" s="32"/>
    </row>
    <row r="266" spans="1:9" x14ac:dyDescent="0.3">
      <c r="A266" s="28"/>
      <c r="B266" s="39" t="s">
        <v>1152</v>
      </c>
      <c r="C266" s="28" t="s">
        <v>1343</v>
      </c>
      <c r="D266" s="64">
        <f>VLOOKUP(C266,'Male pensioner '!$C$122:$D$392,2,FALSE)</f>
        <v>0</v>
      </c>
      <c r="E266" s="32"/>
      <c r="F266" s="32">
        <v>1</v>
      </c>
      <c r="G266" s="47">
        <v>260.70999999999998</v>
      </c>
      <c r="H266" s="12">
        <f t="shared" si="10"/>
        <v>0</v>
      </c>
      <c r="I266" s="32"/>
    </row>
    <row r="267" spans="1:9" x14ac:dyDescent="0.3">
      <c r="A267" s="28"/>
      <c r="B267" s="39" t="s">
        <v>1153</v>
      </c>
      <c r="C267" s="28" t="s">
        <v>177</v>
      </c>
      <c r="D267" s="64">
        <f>VLOOKUP(C267,'Male pensioner '!$C$122:$D$392,2,FALSE)</f>
        <v>1.47</v>
      </c>
      <c r="E267" s="32"/>
      <c r="F267" s="32">
        <v>1</v>
      </c>
      <c r="G267" s="47">
        <v>260.71429999999998</v>
      </c>
      <c r="H267" s="12">
        <f t="shared" si="10"/>
        <v>5.6383558554325558E-3</v>
      </c>
      <c r="I267" s="32"/>
    </row>
    <row r="268" spans="1:9" x14ac:dyDescent="0.3">
      <c r="A268" s="28"/>
      <c r="B268" s="39" t="s">
        <v>1154</v>
      </c>
      <c r="C268" s="28" t="s">
        <v>178</v>
      </c>
      <c r="D268" s="64">
        <f>VLOOKUP(C268,'Male pensioner '!$C$122:$D$392,2,FALSE)</f>
        <v>0.99</v>
      </c>
      <c r="E268" s="32"/>
      <c r="F268" s="32">
        <v>1</v>
      </c>
      <c r="G268" s="47">
        <v>52.14</v>
      </c>
      <c r="H268" s="12">
        <f t="shared" si="10"/>
        <v>1.8987341772151899E-2</v>
      </c>
      <c r="I268" s="32"/>
    </row>
    <row r="269" spans="1:9" x14ac:dyDescent="0.3">
      <c r="A269" s="25"/>
      <c r="B269" s="39" t="s">
        <v>1155</v>
      </c>
      <c r="C269" s="28" t="s">
        <v>179</v>
      </c>
      <c r="D269" s="64">
        <f>VLOOKUP(C269,'Male pensioner '!$C$122:$D$392,2,FALSE)</f>
        <v>0.99</v>
      </c>
      <c r="E269" s="32"/>
      <c r="F269" s="32">
        <v>3</v>
      </c>
      <c r="G269" s="47">
        <v>4.3499999999999996</v>
      </c>
      <c r="H269" s="12">
        <f t="shared" si="10"/>
        <v>0.6827586206896552</v>
      </c>
      <c r="I269" s="32"/>
    </row>
    <row r="270" spans="1:9" x14ac:dyDescent="0.3">
      <c r="A270" s="28"/>
      <c r="B270" s="39" t="s">
        <v>1156</v>
      </c>
      <c r="C270" s="28" t="s">
        <v>180</v>
      </c>
      <c r="D270" s="64">
        <f>VLOOKUP(C270,'Male pensioner '!$C$122:$D$392,2,FALSE)</f>
        <v>0.42</v>
      </c>
      <c r="E270" s="32"/>
      <c r="F270" s="32">
        <v>2</v>
      </c>
      <c r="G270" s="47">
        <v>12</v>
      </c>
      <c r="H270" s="12">
        <f t="shared" si="10"/>
        <v>6.9999999999999993E-2</v>
      </c>
      <c r="I270" s="32"/>
    </row>
    <row r="271" spans="1:9" x14ac:dyDescent="0.3">
      <c r="A271" s="28"/>
      <c r="B271" s="39" t="s">
        <v>1157</v>
      </c>
      <c r="C271" s="28" t="s">
        <v>181</v>
      </c>
      <c r="D271" s="64">
        <f>VLOOKUP(C271,'Male pensioner '!$C$122:$D$392,2,FALSE)</f>
        <v>1.1000000000000001</v>
      </c>
      <c r="E271" s="32"/>
      <c r="F271" s="32">
        <v>1</v>
      </c>
      <c r="G271" s="47">
        <v>4.3499999999999996</v>
      </c>
      <c r="H271" s="12">
        <f t="shared" si="10"/>
        <v>0.25287356321839083</v>
      </c>
      <c r="I271" s="32"/>
    </row>
    <row r="272" spans="1:9" x14ac:dyDescent="0.3">
      <c r="A272" s="28"/>
      <c r="B272" s="39" t="s">
        <v>1158</v>
      </c>
      <c r="C272" s="28" t="s">
        <v>182</v>
      </c>
      <c r="D272" s="64">
        <f>VLOOKUP(C272,'Male pensioner '!$C$122:$D$392,2,FALSE)</f>
        <v>0.99</v>
      </c>
      <c r="E272" s="32"/>
      <c r="F272" s="32">
        <v>1</v>
      </c>
      <c r="G272" s="47">
        <v>52.142859999999999</v>
      </c>
      <c r="H272" s="12">
        <f t="shared" si="10"/>
        <v>1.8986300329517789E-2</v>
      </c>
      <c r="I272" s="32"/>
    </row>
    <row r="273" spans="1:9" x14ac:dyDescent="0.3">
      <c r="A273" s="28"/>
      <c r="B273" s="39" t="s">
        <v>1159</v>
      </c>
      <c r="C273" s="37" t="s">
        <v>183</v>
      </c>
      <c r="D273" s="64">
        <f>VLOOKUP(C273,'Male pensioner '!$C$122:$D$392,2,FALSE)</f>
        <v>0.84</v>
      </c>
      <c r="E273" s="32"/>
      <c r="F273" s="32">
        <v>1</v>
      </c>
      <c r="G273" s="47">
        <v>6</v>
      </c>
      <c r="H273" s="12">
        <f t="shared" si="10"/>
        <v>0.13999999999999999</v>
      </c>
      <c r="I273" s="32"/>
    </row>
    <row r="274" spans="1:9" x14ac:dyDescent="0.3">
      <c r="A274" s="28"/>
      <c r="B274" s="39" t="s">
        <v>1160</v>
      </c>
      <c r="C274" s="37" t="s">
        <v>184</v>
      </c>
      <c r="D274" s="64">
        <f>VLOOKUP(C274,'Male pensioner '!$C$122:$D$392,2,FALSE)</f>
        <v>2.31</v>
      </c>
      <c r="E274" s="32"/>
      <c r="F274" s="32">
        <v>1</v>
      </c>
      <c r="G274" s="47">
        <v>4</v>
      </c>
      <c r="H274" s="12">
        <f t="shared" si="10"/>
        <v>0.57750000000000001</v>
      </c>
      <c r="I274" s="32"/>
    </row>
    <row r="275" spans="1:9" x14ac:dyDescent="0.3">
      <c r="A275" s="28"/>
      <c r="B275" s="39" t="s">
        <v>1161</v>
      </c>
      <c r="C275" s="37" t="s">
        <v>185</v>
      </c>
      <c r="D275" s="64">
        <f>VLOOKUP(C275,'Male pensioner '!$C$122:$D$392,2,FALSE)</f>
        <v>1.31</v>
      </c>
      <c r="E275" s="32"/>
      <c r="F275" s="32">
        <v>1</v>
      </c>
      <c r="G275" s="47">
        <v>8.6904760000000003</v>
      </c>
      <c r="H275" s="12">
        <f t="shared" si="10"/>
        <v>0.15073972933128174</v>
      </c>
      <c r="I275" s="32"/>
    </row>
    <row r="276" spans="1:9" x14ac:dyDescent="0.3">
      <c r="A276" s="28"/>
      <c r="B276" s="39" t="s">
        <v>1162</v>
      </c>
      <c r="C276" s="37" t="s">
        <v>186</v>
      </c>
      <c r="D276" s="64">
        <f>VLOOKUP(C276,'Male pensioner '!$C$122:$D$392,2,FALSE)</f>
        <v>2.63</v>
      </c>
      <c r="E276" s="32"/>
      <c r="F276" s="32">
        <v>2</v>
      </c>
      <c r="G276" s="47">
        <v>8.6904760000000003</v>
      </c>
      <c r="H276" s="12">
        <f t="shared" si="10"/>
        <v>0.60526028723858161</v>
      </c>
      <c r="I276" s="32"/>
    </row>
    <row r="277" spans="1:9" x14ac:dyDescent="0.3">
      <c r="A277" s="28"/>
      <c r="B277" s="39" t="s">
        <v>1163</v>
      </c>
      <c r="C277" s="37" t="s">
        <v>1416</v>
      </c>
      <c r="D277" s="64">
        <f>VLOOKUP(C277,'Male pensioner '!$C$122:$D$392,2,FALSE)</f>
        <v>1.5</v>
      </c>
      <c r="E277" s="32"/>
      <c r="F277" s="32">
        <v>1</v>
      </c>
      <c r="G277" s="47">
        <v>52.14</v>
      </c>
      <c r="H277" s="12">
        <f t="shared" si="10"/>
        <v>2.8768699654775604E-2</v>
      </c>
      <c r="I277" s="32"/>
    </row>
    <row r="278" spans="1:9" x14ac:dyDescent="0.3">
      <c r="A278" s="28"/>
      <c r="B278" s="39" t="s">
        <v>1164</v>
      </c>
      <c r="C278" s="37" t="s">
        <v>1417</v>
      </c>
      <c r="D278" s="64">
        <f>VLOOKUP(C278,'Male pensioner '!$C$122:$D$392,2,FALSE)</f>
        <v>1.42</v>
      </c>
      <c r="E278" s="32"/>
      <c r="F278" s="32">
        <v>1</v>
      </c>
      <c r="G278" s="47">
        <v>13.04</v>
      </c>
      <c r="H278" s="12">
        <f t="shared" si="10"/>
        <v>0.10889570552147239</v>
      </c>
      <c r="I278" s="32"/>
    </row>
    <row r="279" spans="1:9" x14ac:dyDescent="0.3">
      <c r="A279" s="28"/>
      <c r="B279" s="39" t="s">
        <v>1165</v>
      </c>
      <c r="C279" s="37" t="s">
        <v>1324</v>
      </c>
      <c r="D279" s="64">
        <f>VLOOKUP(C279,'Male pensioner '!$C$122:$D$392,2,FALSE)</f>
        <v>0.63</v>
      </c>
      <c r="E279" s="32"/>
      <c r="F279" s="32">
        <v>1</v>
      </c>
      <c r="G279" s="47">
        <v>4.3452380000000002</v>
      </c>
      <c r="H279" s="12">
        <f t="shared" si="10"/>
        <v>0.14498630454764502</v>
      </c>
      <c r="I279" s="32"/>
    </row>
    <row r="280" spans="1:9" x14ac:dyDescent="0.3">
      <c r="A280" s="28"/>
      <c r="B280" s="39" t="s">
        <v>1166</v>
      </c>
      <c r="C280" s="37" t="s">
        <v>191</v>
      </c>
      <c r="D280" s="64">
        <v>2.31</v>
      </c>
      <c r="E280" s="32"/>
      <c r="F280" s="32">
        <v>1</v>
      </c>
      <c r="G280" s="47">
        <v>6.6</v>
      </c>
      <c r="H280" s="12">
        <f t="shared" si="10"/>
        <v>0.35000000000000003</v>
      </c>
      <c r="I280" s="32"/>
    </row>
    <row r="281" spans="1:9" x14ac:dyDescent="0.3">
      <c r="A281" s="28"/>
      <c r="B281" s="39" t="s">
        <v>1167</v>
      </c>
      <c r="C281" s="28" t="s">
        <v>1342</v>
      </c>
      <c r="D281" s="64">
        <f>VLOOKUP(C281,'Male pensioner '!$C$122:$D$392,2,FALSE)</f>
        <v>39.99</v>
      </c>
      <c r="E281" s="32"/>
      <c r="F281" s="32">
        <v>1</v>
      </c>
      <c r="G281" s="47">
        <v>260.70999999999998</v>
      </c>
      <c r="H281" s="12">
        <f t="shared" si="10"/>
        <v>0.15338882282996436</v>
      </c>
      <c r="I281" s="32"/>
    </row>
    <row r="282" spans="1:9" x14ac:dyDescent="0.3">
      <c r="A282" s="28"/>
      <c r="B282" s="39" t="s">
        <v>1168</v>
      </c>
      <c r="C282" s="37" t="s">
        <v>1329</v>
      </c>
      <c r="D282" s="64">
        <f>VLOOKUP(C282,'Male pensioner '!$C$122:$D$392,2,FALSE)</f>
        <v>2</v>
      </c>
      <c r="E282" s="32"/>
      <c r="F282" s="32">
        <v>1</v>
      </c>
      <c r="G282" s="47">
        <v>521.42999999999995</v>
      </c>
      <c r="H282" s="12">
        <f t="shared" si="10"/>
        <v>3.8356059298467679E-3</v>
      </c>
      <c r="I282" s="32"/>
    </row>
    <row r="283" spans="1:9" x14ac:dyDescent="0.3">
      <c r="A283" s="28"/>
      <c r="B283" s="39" t="s">
        <v>1169</v>
      </c>
      <c r="C283" s="37" t="s">
        <v>1371</v>
      </c>
      <c r="D283" s="64">
        <f>VLOOKUP(C283,'Male pensioner '!$C$122:$D$392,2,FALSE)</f>
        <v>15</v>
      </c>
      <c r="E283" s="32"/>
      <c r="F283" s="32">
        <v>1</v>
      </c>
      <c r="G283" s="47">
        <v>13.04</v>
      </c>
      <c r="H283" s="12">
        <f t="shared" si="10"/>
        <v>1.1503067484662577</v>
      </c>
      <c r="I283" s="32"/>
    </row>
    <row r="284" spans="1:9" x14ac:dyDescent="0.3">
      <c r="A284" s="28"/>
      <c r="B284" s="39" t="s">
        <v>1170</v>
      </c>
      <c r="C284" s="37" t="s">
        <v>888</v>
      </c>
      <c r="D284" s="64">
        <f>VLOOKUP(C284,'Male pensioner '!$C$122:$D$392,2,FALSE)</f>
        <v>17</v>
      </c>
      <c r="E284" s="32"/>
      <c r="F284" s="32">
        <v>1</v>
      </c>
      <c r="G284" s="47">
        <v>1042.857</v>
      </c>
      <c r="H284" s="12">
        <f t="shared" si="10"/>
        <v>1.6301372096078369E-2</v>
      </c>
      <c r="I284" s="32"/>
    </row>
    <row r="285" spans="1:9" x14ac:dyDescent="0.3">
      <c r="A285" s="28"/>
      <c r="B285" s="39" t="s">
        <v>1171</v>
      </c>
      <c r="C285" s="37" t="s">
        <v>889</v>
      </c>
      <c r="D285" s="64">
        <f>VLOOKUP(C285,'Male pensioner '!$C$122:$D$392,2,FALSE)</f>
        <v>1</v>
      </c>
      <c r="E285" s="32"/>
      <c r="F285" s="32">
        <v>1</v>
      </c>
      <c r="G285" s="47">
        <v>208.57</v>
      </c>
      <c r="H285" s="12">
        <f t="shared" si="10"/>
        <v>4.7945533873519682E-3</v>
      </c>
      <c r="I285" s="32"/>
    </row>
    <row r="286" spans="1:9" x14ac:dyDescent="0.3">
      <c r="A286" s="28"/>
      <c r="B286" s="39" t="s">
        <v>1172</v>
      </c>
      <c r="C286" s="37" t="s">
        <v>192</v>
      </c>
      <c r="D286" s="64">
        <f>VLOOKUP(C286,'Male pensioner '!$C$122:$D$392,2,FALSE)</f>
        <v>28</v>
      </c>
      <c r="E286" s="32"/>
      <c r="F286" s="32">
        <v>1</v>
      </c>
      <c r="G286" s="47">
        <v>1042.8599999999999</v>
      </c>
      <c r="H286" s="12">
        <f t="shared" si="10"/>
        <v>2.6849241508927375E-2</v>
      </c>
      <c r="I286" s="32"/>
    </row>
    <row r="287" spans="1:9" x14ac:dyDescent="0.3">
      <c r="A287" s="28"/>
      <c r="B287" s="39" t="s">
        <v>1173</v>
      </c>
      <c r="C287" s="28" t="s">
        <v>1418</v>
      </c>
      <c r="D287" s="64">
        <f>VLOOKUP(C287,'Male pensioner '!$C$122:$D$392,2,FALSE)</f>
        <v>18</v>
      </c>
      <c r="E287" s="32"/>
      <c r="F287" s="32">
        <v>1</v>
      </c>
      <c r="G287" s="47">
        <v>260.70999999999998</v>
      </c>
      <c r="H287" s="12">
        <f t="shared" si="10"/>
        <v>6.904223083119175E-2</v>
      </c>
      <c r="I287" s="32"/>
    </row>
    <row r="288" spans="1:9" x14ac:dyDescent="0.3">
      <c r="A288" s="28"/>
      <c r="B288" s="39" t="s">
        <v>1174</v>
      </c>
      <c r="C288" s="28" t="s">
        <v>1337</v>
      </c>
      <c r="D288" s="64">
        <f>VLOOKUP(C288,'Male pensioner '!$C$122:$D$392,2,FALSE)</f>
        <v>9.5</v>
      </c>
      <c r="E288" s="32"/>
      <c r="F288" s="32">
        <v>1</v>
      </c>
      <c r="G288" s="47">
        <v>260.70999999999998</v>
      </c>
      <c r="H288" s="12">
        <f t="shared" si="10"/>
        <v>3.6438955160906755E-2</v>
      </c>
      <c r="I288" s="32"/>
    </row>
    <row r="289" spans="1:9" x14ac:dyDescent="0.3">
      <c r="A289" s="28"/>
      <c r="B289" s="39" t="s">
        <v>1175</v>
      </c>
      <c r="C289" s="28" t="s">
        <v>195</v>
      </c>
      <c r="D289" s="64">
        <f>VLOOKUP(C289,'Male pensioner '!$C$122:$D$392,2,FALSE)</f>
        <v>2</v>
      </c>
      <c r="E289" s="32"/>
      <c r="F289" s="32">
        <v>6</v>
      </c>
      <c r="G289" s="47">
        <v>260.70999999999998</v>
      </c>
      <c r="H289" s="12">
        <f t="shared" si="10"/>
        <v>4.6028153887461169E-2</v>
      </c>
      <c r="I289" s="32"/>
    </row>
    <row r="290" spans="1:9" x14ac:dyDescent="0.3">
      <c r="A290" s="28"/>
      <c r="B290" s="39" t="s">
        <v>1176</v>
      </c>
      <c r="C290" s="37" t="s">
        <v>196</v>
      </c>
      <c r="D290" s="64">
        <f>VLOOKUP(C290,'Male pensioner '!$C$122:$D$392,2,FALSE)</f>
        <v>7</v>
      </c>
      <c r="E290" s="32"/>
      <c r="F290" s="32">
        <v>1</v>
      </c>
      <c r="G290" s="47">
        <v>260.70999999999998</v>
      </c>
      <c r="H290" s="12">
        <f t="shared" si="10"/>
        <v>2.6849756434352348E-2</v>
      </c>
      <c r="I290" s="32"/>
    </row>
    <row r="291" spans="1:9" x14ac:dyDescent="0.3">
      <c r="A291" s="28"/>
      <c r="B291" s="39" t="s">
        <v>1177</v>
      </c>
      <c r="C291" s="37" t="s">
        <v>198</v>
      </c>
      <c r="D291" s="64">
        <f>VLOOKUP(C291,'Male pensioner '!$C$122:$D$392,2,FALSE)</f>
        <v>12</v>
      </c>
      <c r="E291" s="32"/>
      <c r="F291" s="32">
        <v>1</v>
      </c>
      <c r="G291" s="47">
        <v>104.29</v>
      </c>
      <c r="H291" s="12">
        <f t="shared" si="10"/>
        <v>0.11506376450282864</v>
      </c>
      <c r="I291" s="32"/>
    </row>
    <row r="292" spans="1:9" x14ac:dyDescent="0.3">
      <c r="A292" s="28"/>
      <c r="B292" s="39" t="s">
        <v>1178</v>
      </c>
      <c r="C292" s="28" t="s">
        <v>1328</v>
      </c>
      <c r="D292" s="64">
        <f>VLOOKUP(C292,'Male pensioner '!$C$122:$D$392,2,FALSE)</f>
        <v>0.63</v>
      </c>
      <c r="E292" s="32"/>
      <c r="F292" s="32">
        <v>1</v>
      </c>
      <c r="G292" s="47">
        <v>13.04</v>
      </c>
      <c r="H292" s="12">
        <f t="shared" si="10"/>
        <v>4.8312883435582828E-2</v>
      </c>
      <c r="I292" s="32"/>
    </row>
    <row r="293" spans="1:9" x14ac:dyDescent="0.3">
      <c r="A293" s="28"/>
      <c r="B293" s="39" t="s">
        <v>1179</v>
      </c>
      <c r="C293" s="28" t="s">
        <v>886</v>
      </c>
      <c r="D293" s="64">
        <f>VLOOKUP(C293,'Male pensioner '!$C$122:$D$392,2,FALSE)</f>
        <v>20</v>
      </c>
      <c r="E293" s="32"/>
      <c r="F293" s="32">
        <v>1</v>
      </c>
      <c r="G293" s="47">
        <v>1042.8599999999999</v>
      </c>
      <c r="H293" s="12">
        <f t="shared" si="10"/>
        <v>1.917802964923384E-2</v>
      </c>
      <c r="I293" s="32"/>
    </row>
    <row r="294" spans="1:9" x14ac:dyDescent="0.3">
      <c r="A294" s="28"/>
      <c r="B294" s="39" t="s">
        <v>1180</v>
      </c>
      <c r="C294" s="37" t="s">
        <v>1355</v>
      </c>
      <c r="D294" s="64">
        <f>VLOOKUP(C294,'Male pensioner '!$C$122:$D$392,2,FALSE)</f>
        <v>5</v>
      </c>
      <c r="E294" s="32"/>
      <c r="F294" s="32">
        <v>1</v>
      </c>
      <c r="G294" s="47">
        <v>521.42999999999995</v>
      </c>
      <c r="H294" s="12">
        <f t="shared" ref="H294:H317" si="11">+(D294*F294)/G294</f>
        <v>9.5890148246169198E-3</v>
      </c>
      <c r="I294" s="32"/>
    </row>
    <row r="295" spans="1:9" x14ac:dyDescent="0.3">
      <c r="A295" s="28"/>
      <c r="B295" s="39" t="s">
        <v>1181</v>
      </c>
      <c r="C295" s="28" t="s">
        <v>116</v>
      </c>
      <c r="D295" s="64">
        <f>VLOOKUP(C295,'Male pensioner '!$C$122:$D$392,2,FALSE)</f>
        <v>2</v>
      </c>
      <c r="E295" s="32"/>
      <c r="F295" s="32">
        <v>1</v>
      </c>
      <c r="G295" s="47">
        <v>521.42999999999995</v>
      </c>
      <c r="H295" s="12">
        <f t="shared" si="11"/>
        <v>3.8356059298467679E-3</v>
      </c>
      <c r="I295" s="32"/>
    </row>
    <row r="296" spans="1:9" x14ac:dyDescent="0.3">
      <c r="A296" s="28"/>
      <c r="B296" s="39" t="s">
        <v>1182</v>
      </c>
      <c r="C296" s="28" t="s">
        <v>890</v>
      </c>
      <c r="D296" s="64">
        <f>VLOOKUP(C296,'Male pensioner '!$C$122:$D$392,2,FALSE)</f>
        <v>0.99</v>
      </c>
      <c r="E296" s="32"/>
      <c r="F296" s="32">
        <v>3</v>
      </c>
      <c r="G296" s="47">
        <v>1042.8599999999999</v>
      </c>
      <c r="H296" s="12">
        <f t="shared" si="11"/>
        <v>2.8479374029112248E-3</v>
      </c>
      <c r="I296" s="32"/>
    </row>
    <row r="297" spans="1:9" x14ac:dyDescent="0.3">
      <c r="A297" s="28"/>
      <c r="B297" s="39" t="s">
        <v>1183</v>
      </c>
      <c r="C297" s="28" t="s">
        <v>891</v>
      </c>
      <c r="D297" s="64">
        <f>VLOOKUP(C297,'Male pensioner '!$C$122:$D$392,2,FALSE)</f>
        <v>0.99</v>
      </c>
      <c r="E297" s="32"/>
      <c r="F297" s="32">
        <v>3</v>
      </c>
      <c r="G297" s="47">
        <v>52.14</v>
      </c>
      <c r="H297" s="12">
        <f t="shared" si="11"/>
        <v>5.6962025316455688E-2</v>
      </c>
      <c r="I297" s="32"/>
    </row>
    <row r="298" spans="1:9" x14ac:dyDescent="0.3">
      <c r="A298" s="28"/>
      <c r="B298" s="39" t="s">
        <v>1184</v>
      </c>
      <c r="C298" s="28" t="s">
        <v>377</v>
      </c>
      <c r="D298" s="64">
        <f>VLOOKUP(C298,'Male pensioner '!$C$122:$D$392,2,FALSE)</f>
        <v>8.5</v>
      </c>
      <c r="E298" s="32"/>
      <c r="F298" s="32">
        <v>3</v>
      </c>
      <c r="G298" s="47">
        <v>1042.857</v>
      </c>
      <c r="H298" s="12">
        <f t="shared" si="11"/>
        <v>2.4452058144117553E-2</v>
      </c>
      <c r="I298" s="32"/>
    </row>
    <row r="299" spans="1:9" x14ac:dyDescent="0.3">
      <c r="A299" s="28"/>
      <c r="B299" s="39" t="s">
        <v>1185</v>
      </c>
      <c r="C299" s="37" t="s">
        <v>378</v>
      </c>
      <c r="D299" s="64">
        <f>VLOOKUP(C299,'Male pensioner '!$C$122:$D$392,2,FALSE)</f>
        <v>1.35</v>
      </c>
      <c r="E299" s="32"/>
      <c r="F299" s="32">
        <v>1</v>
      </c>
      <c r="G299" s="47">
        <v>104.29</v>
      </c>
      <c r="H299" s="12">
        <f t="shared" si="11"/>
        <v>1.2944673506568223E-2</v>
      </c>
      <c r="I299" s="32"/>
    </row>
    <row r="300" spans="1:9" x14ac:dyDescent="0.3">
      <c r="A300" s="28"/>
      <c r="B300" s="39" t="s">
        <v>1186</v>
      </c>
      <c r="C300" s="37" t="s">
        <v>1340</v>
      </c>
      <c r="D300" s="64">
        <f>VLOOKUP(C300,'Male pensioner '!$C$122:$D$392,2,FALSE)</f>
        <v>28</v>
      </c>
      <c r="E300" s="32"/>
      <c r="F300" s="32">
        <v>1</v>
      </c>
      <c r="G300" s="47">
        <v>521.42999999999995</v>
      </c>
      <c r="H300" s="12">
        <f t="shared" si="11"/>
        <v>5.3698483017854751E-2</v>
      </c>
      <c r="I300" s="32"/>
    </row>
    <row r="301" spans="1:9" x14ac:dyDescent="0.3">
      <c r="A301" s="28"/>
      <c r="B301" s="39" t="s">
        <v>1187</v>
      </c>
      <c r="C301" s="37" t="s">
        <v>201</v>
      </c>
      <c r="D301" s="64">
        <f>VLOOKUP(C301,'Male pensioner '!$C$122:$D$392,2,FALSE)</f>
        <v>79.98</v>
      </c>
      <c r="E301" s="32"/>
      <c r="F301" s="32">
        <v>1</v>
      </c>
      <c r="G301" s="47">
        <v>521.42859999999996</v>
      </c>
      <c r="H301" s="12">
        <f t="shared" si="11"/>
        <v>0.15338629296513465</v>
      </c>
      <c r="I301" s="32"/>
    </row>
    <row r="302" spans="1:9" x14ac:dyDescent="0.3">
      <c r="A302" s="28"/>
      <c r="B302" s="39" t="s">
        <v>1188</v>
      </c>
      <c r="C302" s="37" t="s">
        <v>202</v>
      </c>
      <c r="D302" s="64">
        <f>VLOOKUP(C302,'Male pensioner '!$C$122:$D$392,2,FALSE)</f>
        <v>195</v>
      </c>
      <c r="E302" s="32"/>
      <c r="F302" s="32">
        <v>1</v>
      </c>
      <c r="G302" s="47">
        <v>417.14</v>
      </c>
      <c r="H302" s="12"/>
      <c r="I302" s="32"/>
    </row>
    <row r="303" spans="1:9" x14ac:dyDescent="0.3">
      <c r="A303" s="28"/>
      <c r="B303" s="39" t="s">
        <v>1189</v>
      </c>
      <c r="C303" s="37" t="s">
        <v>203</v>
      </c>
      <c r="D303" s="64">
        <f>VLOOKUP(C303,'Male pensioner '!$C$122:$D$392,2,FALSE)</f>
        <v>175</v>
      </c>
      <c r="E303" s="32"/>
      <c r="F303" s="32">
        <v>1</v>
      </c>
      <c r="G303" s="47">
        <v>1042.8599999999999</v>
      </c>
      <c r="H303" s="12">
        <f t="shared" si="11"/>
        <v>0.16780775943079609</v>
      </c>
      <c r="I303" s="32"/>
    </row>
    <row r="304" spans="1:9" x14ac:dyDescent="0.3">
      <c r="A304" s="28"/>
      <c r="B304" s="39" t="s">
        <v>1190</v>
      </c>
      <c r="C304" s="37" t="s">
        <v>204</v>
      </c>
      <c r="D304" s="64">
        <f>VLOOKUP(C304,'Male pensioner '!$C$122:$D$392,2,FALSE)</f>
        <v>30</v>
      </c>
      <c r="E304" s="32"/>
      <c r="F304" s="32">
        <v>1</v>
      </c>
      <c r="G304" s="47">
        <v>1042.8599999999999</v>
      </c>
      <c r="H304" s="12">
        <f t="shared" si="11"/>
        <v>2.8767044473850759E-2</v>
      </c>
      <c r="I304" s="32"/>
    </row>
    <row r="305" spans="1:11" x14ac:dyDescent="0.3">
      <c r="A305" s="28"/>
      <c r="B305" s="39" t="s">
        <v>1191</v>
      </c>
      <c r="C305" s="37" t="s">
        <v>1341</v>
      </c>
      <c r="D305" s="64">
        <f>VLOOKUP(C305,'Male pensioner '!$C$122:$D$392,2,FALSE)</f>
        <v>18.989999999999998</v>
      </c>
      <c r="E305" s="32"/>
      <c r="F305" s="32">
        <v>1</v>
      </c>
      <c r="G305" s="47">
        <v>521.42859999999996</v>
      </c>
      <c r="H305" s="12">
        <f t="shared" si="11"/>
        <v>3.6419176086620486E-2</v>
      </c>
      <c r="I305" s="32"/>
    </row>
    <row r="306" spans="1:11" x14ac:dyDescent="0.3">
      <c r="A306" s="25"/>
      <c r="B306" s="39" t="s">
        <v>1192</v>
      </c>
      <c r="C306" s="28" t="s">
        <v>1335</v>
      </c>
      <c r="D306" s="64">
        <f>VLOOKUP(C306,'Male pensioner '!$C$122:$D$392,2,FALSE)</f>
        <v>12</v>
      </c>
      <c r="E306" s="32"/>
      <c r="F306" s="32">
        <v>1</v>
      </c>
      <c r="G306" s="47">
        <v>260.70999999999998</v>
      </c>
      <c r="H306" s="12">
        <f t="shared" si="11"/>
        <v>4.6028153887461169E-2</v>
      </c>
      <c r="I306" s="32"/>
    </row>
    <row r="307" spans="1:11" x14ac:dyDescent="0.3">
      <c r="A307" s="28"/>
      <c r="B307" s="39" t="s">
        <v>1193</v>
      </c>
      <c r="C307" s="37" t="s">
        <v>197</v>
      </c>
      <c r="D307" s="64">
        <f>VLOOKUP(C307,'Male pensioner '!$C$122:$D$392,2,FALSE)</f>
        <v>8.99</v>
      </c>
      <c r="E307" s="32"/>
      <c r="F307" s="32">
        <v>1</v>
      </c>
      <c r="G307" s="47">
        <v>521.42999999999995</v>
      </c>
      <c r="H307" s="12">
        <f t="shared" si="11"/>
        <v>1.7241048654661223E-2</v>
      </c>
      <c r="I307" s="32"/>
    </row>
    <row r="308" spans="1:11" x14ac:dyDescent="0.3">
      <c r="A308" s="28"/>
      <c r="B308" s="39" t="s">
        <v>1194</v>
      </c>
      <c r="C308" s="28" t="s">
        <v>207</v>
      </c>
      <c r="D308" s="64">
        <f>VLOOKUP(C308,'Male pensioner '!$C$122:$D$392,2,FALSE)</f>
        <v>7.5</v>
      </c>
      <c r="E308" s="32"/>
      <c r="F308" s="32">
        <v>1</v>
      </c>
      <c r="G308" s="47">
        <v>104.28570000000001</v>
      </c>
      <c r="H308" s="12">
        <f t="shared" si="11"/>
        <v>7.1917818070933975E-2</v>
      </c>
      <c r="I308" s="32"/>
    </row>
    <row r="309" spans="1:11" x14ac:dyDescent="0.3">
      <c r="A309" s="28"/>
      <c r="B309" s="39" t="s">
        <v>1195</v>
      </c>
      <c r="C309" s="37" t="s">
        <v>208</v>
      </c>
      <c r="D309" s="64">
        <f>VLOOKUP(C309,'Male pensioner '!$C$122:$D$392,2,FALSE)</f>
        <v>25</v>
      </c>
      <c r="E309" s="32"/>
      <c r="F309" s="32">
        <v>1</v>
      </c>
      <c r="G309" s="47">
        <v>260.70999999999998</v>
      </c>
      <c r="H309" s="12">
        <f t="shared" si="11"/>
        <v>9.5891987265544099E-2</v>
      </c>
      <c r="I309" s="32"/>
    </row>
    <row r="310" spans="1:11" x14ac:dyDescent="0.3">
      <c r="A310" s="28"/>
      <c r="B310" s="39" t="s">
        <v>1196</v>
      </c>
      <c r="C310" s="28" t="s">
        <v>209</v>
      </c>
      <c r="D310" s="64">
        <f>VLOOKUP(C310,'Male pensioner '!$C$122:$D$392,2,FALSE)</f>
        <v>10</v>
      </c>
      <c r="E310" s="32"/>
      <c r="F310" s="32">
        <v>2</v>
      </c>
      <c r="G310" s="47">
        <v>260.70999999999998</v>
      </c>
      <c r="H310" s="12">
        <f t="shared" si="11"/>
        <v>7.6713589812435284E-2</v>
      </c>
      <c r="I310" s="32"/>
    </row>
    <row r="311" spans="1:11" x14ac:dyDescent="0.3">
      <c r="A311" s="28"/>
      <c r="B311" s="39" t="s">
        <v>1197</v>
      </c>
      <c r="C311" s="28" t="s">
        <v>210</v>
      </c>
      <c r="D311" s="64">
        <f>VLOOKUP(C311,'Male pensioner '!$C$122:$D$392,2,FALSE)</f>
        <v>19.5</v>
      </c>
      <c r="E311" s="32"/>
      <c r="F311" s="32">
        <v>2</v>
      </c>
      <c r="G311" s="47">
        <v>260.70999999999998</v>
      </c>
      <c r="H311" s="12">
        <f t="shared" si="11"/>
        <v>0.14959150013424879</v>
      </c>
      <c r="I311" s="32"/>
    </row>
    <row r="312" spans="1:11" x14ac:dyDescent="0.3">
      <c r="A312" s="28"/>
      <c r="B312" s="39" t="s">
        <v>1198</v>
      </c>
      <c r="C312" s="37" t="s">
        <v>211</v>
      </c>
      <c r="D312" s="64">
        <f>VLOOKUP(C312,'Male pensioner '!$C$122:$D$392,2,FALSE)</f>
        <v>7.5</v>
      </c>
      <c r="E312" s="32"/>
      <c r="F312" s="32">
        <v>1</v>
      </c>
      <c r="G312" s="47">
        <v>260.70999999999998</v>
      </c>
      <c r="H312" s="12">
        <f t="shared" si="11"/>
        <v>2.8767596179663228E-2</v>
      </c>
      <c r="I312" s="32"/>
    </row>
    <row r="313" spans="1:11" x14ac:dyDescent="0.3">
      <c r="A313" s="28"/>
      <c r="B313" s="39" t="s">
        <v>1199</v>
      </c>
      <c r="C313" s="37" t="s">
        <v>1354</v>
      </c>
      <c r="D313" s="64">
        <f>VLOOKUP(C313,'Male pensioner '!$C$122:$D$392,2,FALSE)</f>
        <v>6</v>
      </c>
      <c r="E313" s="32"/>
      <c r="F313" s="32">
        <v>1</v>
      </c>
      <c r="G313" s="47">
        <v>521.42999999999995</v>
      </c>
      <c r="H313" s="12">
        <f t="shared" si="11"/>
        <v>1.1506817789540304E-2</v>
      </c>
      <c r="I313" s="32"/>
    </row>
    <row r="314" spans="1:11" x14ac:dyDescent="0.3">
      <c r="A314" s="28"/>
      <c r="B314" s="39" t="s">
        <v>1200</v>
      </c>
      <c r="C314" s="37" t="s">
        <v>1338</v>
      </c>
      <c r="D314" s="64">
        <f>VLOOKUP(C314,'Male pensioner '!$C$122:$D$392,2,FALSE)</f>
        <v>1.2</v>
      </c>
      <c r="E314" s="32"/>
      <c r="F314" s="32">
        <v>1</v>
      </c>
      <c r="G314" s="47">
        <v>52.14</v>
      </c>
      <c r="H314" s="12">
        <f t="shared" si="11"/>
        <v>2.3014959723820481E-2</v>
      </c>
      <c r="I314" s="32"/>
    </row>
    <row r="315" spans="1:11" x14ac:dyDescent="0.3">
      <c r="A315" s="28"/>
      <c r="B315" s="39" t="s">
        <v>1201</v>
      </c>
      <c r="C315" s="37" t="s">
        <v>1372</v>
      </c>
      <c r="D315" s="64">
        <v>6</v>
      </c>
      <c r="E315" s="32"/>
      <c r="F315" s="32">
        <v>1</v>
      </c>
      <c r="G315" s="47">
        <v>260.70999999999998</v>
      </c>
      <c r="H315" s="12">
        <f t="shared" si="11"/>
        <v>2.3014076943730585E-2</v>
      </c>
      <c r="I315" s="32"/>
    </row>
    <row r="316" spans="1:11" x14ac:dyDescent="0.3">
      <c r="A316" s="28"/>
      <c r="B316" s="39" t="s">
        <v>1202</v>
      </c>
      <c r="C316" s="37" t="s">
        <v>200</v>
      </c>
      <c r="D316" s="64">
        <f>VLOOKUP(C316,'Male pensioner '!$C$122:$D$392,2,FALSE)</f>
        <v>0</v>
      </c>
      <c r="E316" s="32"/>
      <c r="F316" s="32">
        <v>1</v>
      </c>
      <c r="G316" s="47">
        <v>52.14</v>
      </c>
      <c r="H316" s="12">
        <f t="shared" si="11"/>
        <v>0</v>
      </c>
      <c r="I316" s="32"/>
    </row>
    <row r="317" spans="1:11" x14ac:dyDescent="0.3">
      <c r="A317" s="25"/>
      <c r="B317" s="39" t="s">
        <v>1203</v>
      </c>
      <c r="C317" s="28" t="s">
        <v>213</v>
      </c>
      <c r="D317" s="64">
        <f>VLOOKUP(C317,'Male pensioner '!$C$122:$D$392,2,FALSE)</f>
        <v>1.2</v>
      </c>
      <c r="E317" s="32"/>
      <c r="F317" s="32">
        <v>1</v>
      </c>
      <c r="G317" s="47">
        <v>521.42859999999996</v>
      </c>
      <c r="H317" s="12">
        <f t="shared" si="11"/>
        <v>2.3013697369112475E-3</v>
      </c>
      <c r="I317" s="32" t="s">
        <v>316</v>
      </c>
      <c r="J317" s="83">
        <f>SUM(H134:H317)</f>
        <v>38.511084382454662</v>
      </c>
      <c r="K317" s="34">
        <f>COUNT(H134:H317)</f>
        <v>182</v>
      </c>
    </row>
    <row r="318" spans="1:11" x14ac:dyDescent="0.3">
      <c r="A318" s="25" t="s">
        <v>317</v>
      </c>
      <c r="B318" s="39"/>
      <c r="C318" s="37"/>
      <c r="D318" s="64"/>
      <c r="E318" s="32"/>
      <c r="F318" s="32">
        <v>1</v>
      </c>
      <c r="G318" s="47"/>
      <c r="H318" s="32"/>
      <c r="I318" s="32"/>
    </row>
    <row r="319" spans="1:11" x14ac:dyDescent="0.3">
      <c r="A319" s="25"/>
      <c r="B319" s="39" t="s">
        <v>1204</v>
      </c>
      <c r="C319" s="28" t="s">
        <v>850</v>
      </c>
      <c r="D319" s="64">
        <f>VLOOKUP(C319,'Male pensioner '!$C$122:$D$392,2,FALSE)</f>
        <v>4.4000000000000004</v>
      </c>
      <c r="E319" s="32"/>
      <c r="F319" s="32">
        <v>1</v>
      </c>
      <c r="G319" s="47">
        <v>52.14</v>
      </c>
      <c r="H319" s="12">
        <f t="shared" ref="H319:H350" si="12">+(D319*F319)/G319</f>
        <v>8.4388185654008449E-2</v>
      </c>
      <c r="I319" s="32"/>
    </row>
    <row r="320" spans="1:11" x14ac:dyDescent="0.3">
      <c r="A320" s="25"/>
      <c r="B320" s="39" t="s">
        <v>1205</v>
      </c>
      <c r="C320" s="37" t="s">
        <v>1419</v>
      </c>
      <c r="D320" s="64">
        <f>VLOOKUP(C320,'Male pensioner '!$C$122:$D$392,2,FALSE)</f>
        <v>0.86</v>
      </c>
      <c r="E320" s="32"/>
      <c r="F320" s="32">
        <v>1</v>
      </c>
      <c r="G320" s="47">
        <v>17.38</v>
      </c>
      <c r="H320" s="12">
        <f t="shared" si="12"/>
        <v>4.9482163406214044E-2</v>
      </c>
      <c r="I320" s="32"/>
    </row>
    <row r="321" spans="1:9" x14ac:dyDescent="0.3">
      <c r="A321" s="25"/>
      <c r="B321" s="39" t="s">
        <v>1206</v>
      </c>
      <c r="C321" s="37" t="s">
        <v>242</v>
      </c>
      <c r="D321" s="64">
        <f>VLOOKUP(C321,'Male pensioner '!$C$122:$D$392,2,FALSE)</f>
        <v>2.5</v>
      </c>
      <c r="E321" s="32"/>
      <c r="F321" s="32">
        <v>1</v>
      </c>
      <c r="G321" s="47">
        <v>34.76</v>
      </c>
      <c r="H321" s="12">
        <f t="shared" si="12"/>
        <v>7.1921749136939009E-2</v>
      </c>
      <c r="I321" s="32"/>
    </row>
    <row r="322" spans="1:9" x14ac:dyDescent="0.3">
      <c r="A322" s="25"/>
      <c r="B322" s="39" t="s">
        <v>1207</v>
      </c>
      <c r="C322" s="37" t="s">
        <v>905</v>
      </c>
      <c r="D322" s="64">
        <v>7.89</v>
      </c>
      <c r="E322" s="32"/>
      <c r="F322" s="32">
        <v>1</v>
      </c>
      <c r="G322" s="47">
        <v>26.07</v>
      </c>
      <c r="H322" s="12">
        <f t="shared" si="12"/>
        <v>0.30264672036823936</v>
      </c>
      <c r="I322" s="32"/>
    </row>
    <row r="323" spans="1:9" x14ac:dyDescent="0.3">
      <c r="A323" s="25"/>
      <c r="B323" s="39" t="s">
        <v>1208</v>
      </c>
      <c r="C323" s="37" t="s">
        <v>892</v>
      </c>
      <c r="D323" s="64">
        <f>VLOOKUP(C323,'Male pensioner '!$C$122:$D$392,2,FALSE)</f>
        <v>1.3</v>
      </c>
      <c r="E323" s="32"/>
      <c r="F323" s="32">
        <v>1</v>
      </c>
      <c r="G323" s="47">
        <v>4.34</v>
      </c>
      <c r="H323" s="12">
        <f t="shared" si="12"/>
        <v>0.29953917050691248</v>
      </c>
      <c r="I323" s="32"/>
    </row>
    <row r="324" spans="1:9" x14ac:dyDescent="0.3">
      <c r="A324" s="25"/>
      <c r="B324" s="39" t="s">
        <v>1209</v>
      </c>
      <c r="C324" s="37" t="s">
        <v>893</v>
      </c>
      <c r="D324" s="64">
        <f>VLOOKUP(C324,'Male pensioner '!$C$122:$D$392,2,FALSE)</f>
        <v>1.6</v>
      </c>
      <c r="E324" s="32"/>
      <c r="F324" s="32">
        <v>1</v>
      </c>
      <c r="G324" s="47">
        <v>52.14</v>
      </c>
      <c r="H324" s="12">
        <f t="shared" si="12"/>
        <v>3.0686612965093979E-2</v>
      </c>
      <c r="I324" s="32"/>
    </row>
    <row r="325" spans="1:9" x14ac:dyDescent="0.3">
      <c r="A325" s="25"/>
      <c r="B325" s="39" t="s">
        <v>1210</v>
      </c>
      <c r="C325" s="28" t="s">
        <v>894</v>
      </c>
      <c r="D325" s="64">
        <f>VLOOKUP(C325,'Male pensioner '!$C$122:$D$392,2,FALSE)</f>
        <v>1.6</v>
      </c>
      <c r="E325" s="32"/>
      <c r="F325" s="32">
        <v>1</v>
      </c>
      <c r="G325" s="47">
        <v>52.14</v>
      </c>
      <c r="H325" s="12">
        <f t="shared" si="12"/>
        <v>3.0686612965093979E-2</v>
      </c>
      <c r="I325" s="32"/>
    </row>
    <row r="326" spans="1:9" x14ac:dyDescent="0.3">
      <c r="A326" s="25"/>
      <c r="B326" s="39" t="s">
        <v>1211</v>
      </c>
      <c r="C326" s="28" t="s">
        <v>394</v>
      </c>
      <c r="D326" s="64">
        <f>VLOOKUP(C326,'Male pensioner '!$C$122:$D$392,2,FALSE)</f>
        <v>2</v>
      </c>
      <c r="E326" s="32"/>
      <c r="F326" s="32">
        <v>1</v>
      </c>
      <c r="G326" s="47">
        <v>17.38</v>
      </c>
      <c r="H326" s="12">
        <f t="shared" si="12"/>
        <v>0.11507479861910243</v>
      </c>
      <c r="I326" s="32"/>
    </row>
    <row r="327" spans="1:9" x14ac:dyDescent="0.3">
      <c r="A327" s="25"/>
      <c r="B327" s="39" t="s">
        <v>1212</v>
      </c>
      <c r="C327" s="37" t="s">
        <v>897</v>
      </c>
      <c r="D327" s="64">
        <f>VLOOKUP(C327,'Male pensioner '!$C$122:$D$392,2,FALSE)</f>
        <v>1.1000000000000001</v>
      </c>
      <c r="E327" s="32"/>
      <c r="F327" s="32">
        <v>1</v>
      </c>
      <c r="G327" s="47">
        <v>104.29</v>
      </c>
      <c r="H327" s="12">
        <f t="shared" si="12"/>
        <v>1.0547511746092626E-2</v>
      </c>
      <c r="I327" s="32"/>
    </row>
    <row r="328" spans="1:9" x14ac:dyDescent="0.3">
      <c r="A328" s="25"/>
      <c r="B328" s="39" t="s">
        <v>1213</v>
      </c>
      <c r="C328" s="28" t="s">
        <v>907</v>
      </c>
      <c r="D328" s="64">
        <v>1.2</v>
      </c>
      <c r="E328" s="32"/>
      <c r="F328" s="32">
        <v>1</v>
      </c>
      <c r="G328" s="47">
        <v>4.34</v>
      </c>
      <c r="H328" s="12">
        <f t="shared" si="12"/>
        <v>0.27649769585253459</v>
      </c>
      <c r="I328" s="32"/>
    </row>
    <row r="329" spans="1:9" x14ac:dyDescent="0.3">
      <c r="A329" s="25"/>
      <c r="B329" s="39" t="s">
        <v>1214</v>
      </c>
      <c r="C329" s="28" t="s">
        <v>398</v>
      </c>
      <c r="D329" s="64">
        <f>VLOOKUP(C329,'Male pensioner '!$C$122:$D$392,2,FALSE)</f>
        <v>0.6</v>
      </c>
      <c r="E329" s="32"/>
      <c r="F329" s="32">
        <v>1</v>
      </c>
      <c r="G329" s="47">
        <v>26.07</v>
      </c>
      <c r="H329" s="12">
        <f t="shared" si="12"/>
        <v>2.3014959723820481E-2</v>
      </c>
      <c r="I329" s="32"/>
    </row>
    <row r="330" spans="1:9" x14ac:dyDescent="0.3">
      <c r="A330" s="25"/>
      <c r="B330" s="39" t="s">
        <v>1215</v>
      </c>
      <c r="C330" s="37" t="s">
        <v>895</v>
      </c>
      <c r="D330" s="64">
        <f>VLOOKUP(C330,'Male pensioner '!$C$122:$D$392,2,FALSE)</f>
        <v>1.99</v>
      </c>
      <c r="E330" s="32"/>
      <c r="F330" s="32">
        <v>1</v>
      </c>
      <c r="G330" s="47">
        <v>4.34</v>
      </c>
      <c r="H330" s="12">
        <f t="shared" si="12"/>
        <v>0.45852534562211983</v>
      </c>
      <c r="I330" s="32"/>
    </row>
    <row r="331" spans="1:9" x14ac:dyDescent="0.3">
      <c r="A331" s="25"/>
      <c r="B331" s="39" t="s">
        <v>1216</v>
      </c>
      <c r="C331" s="37" t="s">
        <v>219</v>
      </c>
      <c r="D331" s="64">
        <f>VLOOKUP(C331,'Male pensioner '!$C$122:$D$392,2,FALSE)</f>
        <v>100</v>
      </c>
      <c r="E331" s="32"/>
      <c r="F331" s="32">
        <v>1</v>
      </c>
      <c r="G331" s="47">
        <v>104.29</v>
      </c>
      <c r="H331" s="12">
        <f t="shared" si="12"/>
        <v>0.95886470419023873</v>
      </c>
      <c r="I331" s="32"/>
    </row>
    <row r="332" spans="1:9" x14ac:dyDescent="0.3">
      <c r="A332" s="25"/>
      <c r="B332" s="39" t="s">
        <v>1217</v>
      </c>
      <c r="C332" s="37" t="s">
        <v>1541</v>
      </c>
      <c r="D332" s="64">
        <v>10.5</v>
      </c>
      <c r="E332" s="32"/>
      <c r="F332" s="32">
        <v>1</v>
      </c>
      <c r="G332" s="47">
        <v>104.28</v>
      </c>
      <c r="H332" s="12">
        <f t="shared" si="12"/>
        <v>0.10069044879171461</v>
      </c>
      <c r="I332" s="32"/>
    </row>
    <row r="333" spans="1:9" x14ac:dyDescent="0.3">
      <c r="A333" s="25"/>
      <c r="B333" s="39" t="s">
        <v>1218</v>
      </c>
      <c r="C333" s="28" t="s">
        <v>1542</v>
      </c>
      <c r="D333" s="64">
        <v>3.6</v>
      </c>
      <c r="E333" s="32"/>
      <c r="F333" s="32">
        <v>1</v>
      </c>
      <c r="G333" s="47">
        <v>104.28</v>
      </c>
      <c r="H333" s="12">
        <f t="shared" si="12"/>
        <v>3.4522439585730723E-2</v>
      </c>
      <c r="I333" s="32"/>
    </row>
    <row r="334" spans="1:9" x14ac:dyDescent="0.3">
      <c r="A334" s="25"/>
      <c r="B334" s="39" t="s">
        <v>1219</v>
      </c>
      <c r="C334" s="28" t="s">
        <v>851</v>
      </c>
      <c r="D334" s="64">
        <f>VLOOKUP(C334,'Male pensioner '!$C$122:$D$392,2,FALSE)</f>
        <v>0.8</v>
      </c>
      <c r="E334" s="32"/>
      <c r="F334" s="32">
        <v>1</v>
      </c>
      <c r="G334" s="47">
        <v>26.07</v>
      </c>
      <c r="H334" s="12">
        <f t="shared" si="12"/>
        <v>3.0686612965093979E-2</v>
      </c>
      <c r="I334" s="32"/>
    </row>
    <row r="335" spans="1:9" x14ac:dyDescent="0.3">
      <c r="A335" s="25"/>
      <c r="B335" s="39" t="s">
        <v>1220</v>
      </c>
      <c r="C335" s="28" t="s">
        <v>852</v>
      </c>
      <c r="D335" s="64">
        <f>VLOOKUP(C335,'Male pensioner '!$C$122:$D$392,2,FALSE)</f>
        <v>2.4</v>
      </c>
      <c r="E335" s="32"/>
      <c r="F335" s="32">
        <v>1</v>
      </c>
      <c r="G335" s="47">
        <v>13.03</v>
      </c>
      <c r="H335" s="12">
        <f t="shared" si="12"/>
        <v>0.1841903300076746</v>
      </c>
      <c r="I335" s="32"/>
    </row>
    <row r="336" spans="1:9" x14ac:dyDescent="0.3">
      <c r="A336" s="25"/>
      <c r="B336" s="39" t="s">
        <v>1221</v>
      </c>
      <c r="C336" s="28" t="s">
        <v>853</v>
      </c>
      <c r="D336" s="64">
        <f>VLOOKUP(C336,'Male pensioner '!$C$122:$D$392,2,FALSE)</f>
        <v>12.99</v>
      </c>
      <c r="E336" s="32"/>
      <c r="F336" s="32">
        <v>2</v>
      </c>
      <c r="G336" s="47">
        <v>521.41999999999996</v>
      </c>
      <c r="H336" s="12">
        <f t="shared" si="12"/>
        <v>4.9825476583176716E-2</v>
      </c>
      <c r="I336" s="32"/>
    </row>
    <row r="337" spans="1:9" x14ac:dyDescent="0.3">
      <c r="A337" s="25"/>
      <c r="B337" s="39" t="s">
        <v>1222</v>
      </c>
      <c r="C337" s="28" t="s">
        <v>854</v>
      </c>
      <c r="D337" s="64">
        <f>VLOOKUP(C337,'Male pensioner '!$C$122:$D$392,2,FALSE)</f>
        <v>89.99</v>
      </c>
      <c r="E337" s="32"/>
      <c r="F337" s="32">
        <v>2</v>
      </c>
      <c r="G337" s="47">
        <v>260.70999999999998</v>
      </c>
      <c r="H337" s="12">
        <f t="shared" si="12"/>
        <v>0.69034559472210499</v>
      </c>
      <c r="I337" s="32"/>
    </row>
    <row r="338" spans="1:9" x14ac:dyDescent="0.3">
      <c r="A338" s="25"/>
      <c r="B338" s="39" t="s">
        <v>1223</v>
      </c>
      <c r="C338" s="28" t="s">
        <v>578</v>
      </c>
      <c r="D338" s="64">
        <f>VLOOKUP(C338,'Male pensioner '!$C$122:$D$392,2,FALSE)</f>
        <v>27.99</v>
      </c>
      <c r="E338" s="32"/>
      <c r="F338" s="32">
        <v>1</v>
      </c>
      <c r="G338" s="47">
        <v>260.70999999999998</v>
      </c>
      <c r="H338" s="12">
        <f t="shared" si="12"/>
        <v>0.10736066894250317</v>
      </c>
      <c r="I338" s="32"/>
    </row>
    <row r="339" spans="1:9" x14ac:dyDescent="0.3">
      <c r="A339" s="25"/>
      <c r="B339" s="39" t="s">
        <v>1224</v>
      </c>
      <c r="C339" s="28" t="s">
        <v>855</v>
      </c>
      <c r="D339" s="64">
        <f>VLOOKUP(C339,'Male pensioner '!$C$122:$D$392,2,FALSE)</f>
        <v>29.99</v>
      </c>
      <c r="E339" s="32"/>
      <c r="F339" s="32">
        <v>2</v>
      </c>
      <c r="G339" s="47">
        <v>521.41999999999996</v>
      </c>
      <c r="H339" s="12">
        <f t="shared" si="12"/>
        <v>0.1150320279237467</v>
      </c>
      <c r="I339" s="32"/>
    </row>
    <row r="340" spans="1:9" x14ac:dyDescent="0.3">
      <c r="A340" s="25"/>
      <c r="B340" s="39" t="s">
        <v>1225</v>
      </c>
      <c r="C340" s="28" t="s">
        <v>856</v>
      </c>
      <c r="D340" s="64">
        <v>29</v>
      </c>
      <c r="E340" s="32"/>
      <c r="F340" s="32">
        <v>1</v>
      </c>
      <c r="G340" s="47">
        <v>260.70999999999998</v>
      </c>
      <c r="H340" s="12">
        <f t="shared" si="12"/>
        <v>0.11123470522803115</v>
      </c>
      <c r="I340" s="32"/>
    </row>
    <row r="341" spans="1:9" x14ac:dyDescent="0.3">
      <c r="A341" s="25"/>
      <c r="B341" s="39" t="s">
        <v>1226</v>
      </c>
      <c r="C341" s="28" t="s">
        <v>857</v>
      </c>
      <c r="D341" s="64">
        <v>29</v>
      </c>
      <c r="E341" s="32"/>
      <c r="F341" s="32">
        <v>1</v>
      </c>
      <c r="G341" s="47">
        <v>260.70999999999998</v>
      </c>
      <c r="H341" s="12">
        <f t="shared" si="12"/>
        <v>0.11123470522803115</v>
      </c>
      <c r="I341" s="32"/>
    </row>
    <row r="342" spans="1:9" x14ac:dyDescent="0.3">
      <c r="A342" s="25"/>
      <c r="B342" s="39" t="s">
        <v>1227</v>
      </c>
      <c r="C342" s="28" t="s">
        <v>571</v>
      </c>
      <c r="D342" s="64">
        <v>16</v>
      </c>
      <c r="E342" s="32"/>
      <c r="F342" s="32">
        <v>1</v>
      </c>
      <c r="G342" s="47">
        <v>260.70999999999998</v>
      </c>
      <c r="H342" s="12">
        <f t="shared" si="12"/>
        <v>6.1370871849948223E-2</v>
      </c>
      <c r="I342" s="32"/>
    </row>
    <row r="343" spans="1:9" x14ac:dyDescent="0.3">
      <c r="A343" s="25"/>
      <c r="B343" s="39" t="s">
        <v>1228</v>
      </c>
      <c r="C343" s="37" t="s">
        <v>221</v>
      </c>
      <c r="D343" s="64">
        <f>VLOOKUP(C343,'Male pensioner '!$C$122:$D$392,2,FALSE)</f>
        <v>50.5</v>
      </c>
      <c r="E343" s="32"/>
      <c r="F343" s="32">
        <v>1</v>
      </c>
      <c r="G343" s="47">
        <v>52</v>
      </c>
      <c r="H343" s="12">
        <f t="shared" si="12"/>
        <v>0.97115384615384615</v>
      </c>
      <c r="I343" s="32"/>
    </row>
    <row r="344" spans="1:9" x14ac:dyDescent="0.3">
      <c r="A344" s="25"/>
      <c r="B344" s="39" t="s">
        <v>1229</v>
      </c>
      <c r="C344" s="28" t="s">
        <v>569</v>
      </c>
      <c r="D344" s="64">
        <v>7.5</v>
      </c>
      <c r="E344" s="32"/>
      <c r="F344" s="32">
        <v>1</v>
      </c>
      <c r="G344" s="47">
        <v>52.14</v>
      </c>
      <c r="H344" s="12">
        <f t="shared" si="12"/>
        <v>0.14384349827387802</v>
      </c>
      <c r="I344" s="32"/>
    </row>
    <row r="345" spans="1:9" x14ac:dyDescent="0.3">
      <c r="A345" s="25"/>
      <c r="B345" s="39" t="s">
        <v>1230</v>
      </c>
      <c r="C345" s="37" t="s">
        <v>858</v>
      </c>
      <c r="D345" s="64">
        <v>18.5</v>
      </c>
      <c r="E345" s="32"/>
      <c r="F345" s="32">
        <v>1</v>
      </c>
      <c r="G345" s="47">
        <v>260.70999999999998</v>
      </c>
      <c r="H345" s="12">
        <f t="shared" si="12"/>
        <v>7.0960070576502637E-2</v>
      </c>
      <c r="I345" s="32"/>
    </row>
    <row r="346" spans="1:9" x14ac:dyDescent="0.3">
      <c r="A346" s="25"/>
      <c r="B346" s="39" t="s">
        <v>1231</v>
      </c>
      <c r="C346" s="37" t="s">
        <v>859</v>
      </c>
      <c r="D346" s="64">
        <f>VLOOKUP(C346,'Male pensioner '!$C$122:$D$392,2,FALSE)</f>
        <v>50</v>
      </c>
      <c r="E346" s="32"/>
      <c r="F346" s="32">
        <v>1</v>
      </c>
      <c r="G346" s="47">
        <v>8.6999999999999993</v>
      </c>
      <c r="H346" s="12">
        <f t="shared" si="12"/>
        <v>5.7471264367816097</v>
      </c>
      <c r="I346" s="32"/>
    </row>
    <row r="347" spans="1:9" x14ac:dyDescent="0.3">
      <c r="A347" s="25"/>
      <c r="B347" s="39" t="s">
        <v>1232</v>
      </c>
      <c r="C347" s="28" t="s">
        <v>385</v>
      </c>
      <c r="D347" s="64">
        <f>VLOOKUP(C347,'Male pensioner '!$C$122:$D$392,2,FALSE)</f>
        <v>1</v>
      </c>
      <c r="E347" s="32"/>
      <c r="F347" s="32">
        <v>1</v>
      </c>
      <c r="G347" s="47">
        <v>26.07</v>
      </c>
      <c r="H347" s="12">
        <f t="shared" si="12"/>
        <v>3.8358266206367474E-2</v>
      </c>
      <c r="I347" s="32"/>
    </row>
    <row r="348" spans="1:9" x14ac:dyDescent="0.3">
      <c r="A348" s="25"/>
      <c r="B348" s="39" t="s">
        <v>1233</v>
      </c>
      <c r="C348" s="37" t="s">
        <v>860</v>
      </c>
      <c r="D348" s="64">
        <f>VLOOKUP(C348,'Male pensioner '!$C$122:$D$392,2,FALSE)</f>
        <v>2.4900000000000002</v>
      </c>
      <c r="E348" s="32"/>
      <c r="F348" s="32">
        <v>1</v>
      </c>
      <c r="G348" s="47">
        <v>26.07</v>
      </c>
      <c r="H348" s="12">
        <f t="shared" si="12"/>
        <v>9.5512082853855013E-2</v>
      </c>
      <c r="I348" s="32"/>
    </row>
    <row r="349" spans="1:9" x14ac:dyDescent="0.3">
      <c r="A349" s="25"/>
      <c r="B349" s="39" t="s">
        <v>1234</v>
      </c>
      <c r="C349" s="37" t="s">
        <v>387</v>
      </c>
      <c r="D349" s="64">
        <v>2.79</v>
      </c>
      <c r="E349" s="32"/>
      <c r="F349" s="32">
        <v>2</v>
      </c>
      <c r="G349" s="47">
        <v>52.14</v>
      </c>
      <c r="H349" s="12">
        <f t="shared" si="12"/>
        <v>0.10701956271576525</v>
      </c>
      <c r="I349" s="32"/>
    </row>
    <row r="350" spans="1:9" x14ac:dyDescent="0.3">
      <c r="A350" s="25"/>
      <c r="B350" s="39" t="s">
        <v>1235</v>
      </c>
      <c r="C350" s="37" t="s">
        <v>861</v>
      </c>
      <c r="D350" s="64">
        <f>VLOOKUP(C350,'Male pensioner '!$C$122:$D$392,2,FALSE)</f>
        <v>10</v>
      </c>
      <c r="E350" s="32"/>
      <c r="F350" s="32">
        <v>1</v>
      </c>
      <c r="G350" s="47">
        <v>4.3499999999999996</v>
      </c>
      <c r="H350" s="12">
        <f t="shared" si="12"/>
        <v>2.298850574712644</v>
      </c>
      <c r="I350" s="32"/>
    </row>
    <row r="351" spans="1:9" x14ac:dyDescent="0.3">
      <c r="A351" s="25"/>
      <c r="B351" s="39" t="s">
        <v>1236</v>
      </c>
      <c r="C351" s="37" t="s">
        <v>388</v>
      </c>
      <c r="D351" s="64">
        <f>VLOOKUP(C351,'Male pensioner '!$C$122:$D$392,2,FALSE)</f>
        <v>1</v>
      </c>
      <c r="E351" s="32"/>
      <c r="F351" s="32">
        <v>1</v>
      </c>
      <c r="G351" s="47">
        <v>52.14</v>
      </c>
      <c r="H351" s="12">
        <f t="shared" ref="H351:H372" si="13">+(D351*F351)/G351</f>
        <v>1.9179133103183737E-2</v>
      </c>
      <c r="I351" s="32"/>
    </row>
    <row r="352" spans="1:9" x14ac:dyDescent="0.3">
      <c r="A352" s="28"/>
      <c r="B352" s="39" t="s">
        <v>1237</v>
      </c>
      <c r="C352" s="32" t="s">
        <v>220</v>
      </c>
      <c r="D352" s="64">
        <f>VLOOKUP(C352,'Male pensioner '!$C$122:$D$392,2,FALSE)</f>
        <v>18.5</v>
      </c>
      <c r="E352" s="32"/>
      <c r="F352" s="32">
        <v>1</v>
      </c>
      <c r="G352" s="47">
        <v>52.14</v>
      </c>
      <c r="H352" s="12">
        <f t="shared" si="13"/>
        <v>0.35481396240889912</v>
      </c>
      <c r="I352" s="32"/>
    </row>
    <row r="353" spans="1:9" x14ac:dyDescent="0.3">
      <c r="A353" s="28"/>
      <c r="B353" s="39" t="s">
        <v>1238</v>
      </c>
      <c r="C353" s="33" t="s">
        <v>1362</v>
      </c>
      <c r="D353" s="64">
        <f>VLOOKUP(C353,'Male pensioner '!$C$122:$D$392,2,FALSE)</f>
        <v>1.2</v>
      </c>
      <c r="E353" s="32"/>
      <c r="F353" s="32">
        <v>1</v>
      </c>
      <c r="G353" s="47">
        <v>521.42999999999995</v>
      </c>
      <c r="H353" s="12">
        <f t="shared" si="13"/>
        <v>2.3013635579080607E-3</v>
      </c>
      <c r="I353" s="32"/>
    </row>
    <row r="354" spans="1:9" x14ac:dyDescent="0.3">
      <c r="A354" s="28"/>
      <c r="B354" s="39" t="s">
        <v>1239</v>
      </c>
      <c r="C354" s="28" t="s">
        <v>549</v>
      </c>
      <c r="D354" s="64">
        <f>VLOOKUP(C354,'Male pensioner '!$C$122:$D$392,2,FALSE)</f>
        <v>0.37</v>
      </c>
      <c r="E354" s="32"/>
      <c r="F354" s="32">
        <v>1</v>
      </c>
      <c r="G354" s="47">
        <v>4.34</v>
      </c>
      <c r="H354" s="12">
        <f t="shared" si="13"/>
        <v>8.5253456221198162E-2</v>
      </c>
      <c r="I354" s="32"/>
    </row>
    <row r="355" spans="1:9" x14ac:dyDescent="0.3">
      <c r="A355" s="28"/>
      <c r="B355" s="39" t="s">
        <v>1240</v>
      </c>
      <c r="C355" s="33" t="s">
        <v>224</v>
      </c>
      <c r="D355" s="64">
        <f>VLOOKUP(C355,'Male pensioner '!$C$122:$D$392,2,FALSE)</f>
        <v>0.5</v>
      </c>
      <c r="E355" s="32"/>
      <c r="F355" s="32">
        <v>1</v>
      </c>
      <c r="G355" s="47">
        <v>4.34</v>
      </c>
      <c r="H355" s="12">
        <f t="shared" si="13"/>
        <v>0.1152073732718894</v>
      </c>
      <c r="I355" s="32"/>
    </row>
    <row r="356" spans="1:9" x14ac:dyDescent="0.3">
      <c r="A356" s="28"/>
      <c r="B356" s="39" t="s">
        <v>1241</v>
      </c>
      <c r="C356" s="33" t="s">
        <v>225</v>
      </c>
      <c r="D356" s="64">
        <f>VLOOKUP(C356,'Male pensioner '!$C$122:$D$392,2,FALSE)</f>
        <v>6.99</v>
      </c>
      <c r="E356" s="32"/>
      <c r="F356" s="32">
        <v>1</v>
      </c>
      <c r="G356" s="47">
        <v>104.28</v>
      </c>
      <c r="H356" s="12">
        <f t="shared" si="13"/>
        <v>6.7031070195627165E-2</v>
      </c>
      <c r="I356" s="32"/>
    </row>
    <row r="357" spans="1:9" x14ac:dyDescent="0.3">
      <c r="A357" s="28"/>
      <c r="B357" s="39" t="s">
        <v>1242</v>
      </c>
      <c r="C357" s="28" t="s">
        <v>227</v>
      </c>
      <c r="D357" s="64">
        <v>40</v>
      </c>
      <c r="E357" s="32"/>
      <c r="F357" s="32">
        <v>1</v>
      </c>
      <c r="G357" s="47">
        <v>6</v>
      </c>
      <c r="H357" s="12">
        <f t="shared" si="13"/>
        <v>6.666666666666667</v>
      </c>
      <c r="I357" s="32"/>
    </row>
    <row r="358" spans="1:9" x14ac:dyDescent="0.3">
      <c r="A358" s="28"/>
      <c r="B358" s="39" t="s">
        <v>1243</v>
      </c>
      <c r="C358" s="28" t="s">
        <v>319</v>
      </c>
      <c r="D358" s="64">
        <v>7.99</v>
      </c>
      <c r="E358" s="32"/>
      <c r="F358" s="32">
        <v>2</v>
      </c>
      <c r="G358" s="47">
        <v>260.70999999999998</v>
      </c>
      <c r="H358" s="12">
        <f t="shared" si="13"/>
        <v>6.1294158260135789E-2</v>
      </c>
      <c r="I358" s="32"/>
    </row>
    <row r="359" spans="1:9" x14ac:dyDescent="0.3">
      <c r="A359" s="28"/>
      <c r="B359" s="39" t="s">
        <v>1244</v>
      </c>
      <c r="C359" s="37" t="s">
        <v>228</v>
      </c>
      <c r="D359" s="64">
        <f>VLOOKUP(C359,'Male pensioner '!$C$122:$D$392,2,FALSE)</f>
        <v>2.21</v>
      </c>
      <c r="E359" s="32"/>
      <c r="F359" s="32">
        <v>1</v>
      </c>
      <c r="G359" s="47">
        <v>2</v>
      </c>
      <c r="H359" s="12">
        <f t="shared" si="13"/>
        <v>1.105</v>
      </c>
      <c r="I359" s="32"/>
    </row>
    <row r="360" spans="1:9" x14ac:dyDescent="0.3">
      <c r="A360" s="28"/>
      <c r="B360" s="39" t="s">
        <v>1245</v>
      </c>
      <c r="C360" s="28" t="s">
        <v>229</v>
      </c>
      <c r="D360" s="64">
        <v>0.9</v>
      </c>
      <c r="E360" s="32"/>
      <c r="F360" s="32">
        <v>1</v>
      </c>
      <c r="G360" s="47">
        <v>4.34</v>
      </c>
      <c r="H360" s="12">
        <f t="shared" si="13"/>
        <v>0.20737327188940094</v>
      </c>
      <c r="I360" s="32"/>
    </row>
    <row r="361" spans="1:9" x14ac:dyDescent="0.3">
      <c r="A361" s="28"/>
      <c r="B361" s="39" t="s">
        <v>1246</v>
      </c>
      <c r="C361" s="32" t="s">
        <v>230</v>
      </c>
      <c r="D361" s="64">
        <f>VLOOKUP(C361,'Male pensioner '!$C$122:$D$392,2,FALSE)</f>
        <v>2</v>
      </c>
      <c r="E361" s="32"/>
      <c r="F361" s="32">
        <v>2</v>
      </c>
      <c r="G361" s="47">
        <v>13.03</v>
      </c>
      <c r="H361" s="12">
        <f t="shared" si="13"/>
        <v>0.30698388334612436</v>
      </c>
      <c r="I361" s="32"/>
    </row>
    <row r="362" spans="1:9" x14ac:dyDescent="0.3">
      <c r="A362" s="28"/>
      <c r="B362" s="39" t="s">
        <v>1247</v>
      </c>
      <c r="C362" s="33" t="s">
        <v>231</v>
      </c>
      <c r="D362" s="64">
        <f>VLOOKUP(C362,'Male pensioner '!$C$122:$D$392,2,FALSE)</f>
        <v>2.5</v>
      </c>
      <c r="E362" s="32"/>
      <c r="F362" s="32">
        <v>1</v>
      </c>
      <c r="G362" s="47">
        <v>13.03</v>
      </c>
      <c r="H362" s="12">
        <f t="shared" si="13"/>
        <v>0.19186492709132771</v>
      </c>
      <c r="I362" s="32"/>
    </row>
    <row r="363" spans="1:9" x14ac:dyDescent="0.3">
      <c r="A363" s="28"/>
      <c r="B363" s="39" t="s">
        <v>1248</v>
      </c>
      <c r="C363" s="37" t="s">
        <v>232</v>
      </c>
      <c r="D363" s="64">
        <f>VLOOKUP(C363,'Male pensioner '!$C$122:$D$392,2,FALSE)</f>
        <v>2</v>
      </c>
      <c r="E363" s="32"/>
      <c r="F363" s="32">
        <v>1</v>
      </c>
      <c r="G363" s="47">
        <v>4.34</v>
      </c>
      <c r="H363" s="12">
        <f t="shared" si="13"/>
        <v>0.46082949308755761</v>
      </c>
      <c r="I363" s="32"/>
    </row>
    <row r="364" spans="1:9" x14ac:dyDescent="0.3">
      <c r="A364" s="28"/>
      <c r="B364" s="39" t="s">
        <v>1249</v>
      </c>
      <c r="C364" s="37" t="s">
        <v>233</v>
      </c>
      <c r="D364" s="64">
        <v>1</v>
      </c>
      <c r="E364" s="32"/>
      <c r="F364" s="32">
        <v>1</v>
      </c>
      <c r="G364" s="47">
        <v>4.34</v>
      </c>
      <c r="H364" s="12">
        <f t="shared" si="13"/>
        <v>0.2304147465437788</v>
      </c>
      <c r="I364" s="32"/>
    </row>
    <row r="365" spans="1:9" x14ac:dyDescent="0.3">
      <c r="A365" s="28"/>
      <c r="B365" s="39" t="s">
        <v>1250</v>
      </c>
      <c r="C365" s="37" t="s">
        <v>234</v>
      </c>
      <c r="D365" s="64">
        <v>1</v>
      </c>
      <c r="E365" s="32"/>
      <c r="F365" s="32">
        <v>1</v>
      </c>
      <c r="G365" s="47">
        <v>43.45</v>
      </c>
      <c r="H365" s="12">
        <f t="shared" si="13"/>
        <v>2.3014959723820481E-2</v>
      </c>
      <c r="I365" s="32"/>
    </row>
    <row r="366" spans="1:9" x14ac:dyDescent="0.3">
      <c r="A366" s="28"/>
      <c r="B366" s="39" t="s">
        <v>1251</v>
      </c>
      <c r="C366" s="37" t="s">
        <v>235</v>
      </c>
      <c r="D366" s="64">
        <f>VLOOKUP(C366,'Male pensioner '!$C$122:$D$392,2,FALSE)</f>
        <v>0.47</v>
      </c>
      <c r="E366" s="32"/>
      <c r="F366" s="32">
        <v>1</v>
      </c>
      <c r="G366" s="47">
        <v>4.34</v>
      </c>
      <c r="H366" s="12">
        <f t="shared" si="13"/>
        <v>0.10829493087557604</v>
      </c>
      <c r="I366" s="32"/>
    </row>
    <row r="367" spans="1:9" x14ac:dyDescent="0.3">
      <c r="A367" s="28"/>
      <c r="B367" s="39" t="s">
        <v>1252</v>
      </c>
      <c r="C367" s="37" t="s">
        <v>323</v>
      </c>
      <c r="D367" s="64">
        <v>1.5</v>
      </c>
      <c r="E367" s="32"/>
      <c r="F367" s="32">
        <v>1</v>
      </c>
      <c r="G367" s="47">
        <v>521.42999999999995</v>
      </c>
      <c r="H367" s="12">
        <f t="shared" si="13"/>
        <v>2.8767044473850759E-3</v>
      </c>
      <c r="I367" s="32"/>
    </row>
    <row r="368" spans="1:9" x14ac:dyDescent="0.3">
      <c r="A368" s="28"/>
      <c r="B368" s="39" t="s">
        <v>1253</v>
      </c>
      <c r="C368" s="28" t="s">
        <v>324</v>
      </c>
      <c r="D368" s="64">
        <f>VLOOKUP(C368,'Male pensioner '!$C$122:$D$392,2,FALSE)</f>
        <v>1.2</v>
      </c>
      <c r="E368" s="32"/>
      <c r="F368" s="32">
        <v>1</v>
      </c>
      <c r="G368" s="47">
        <v>521.42999999999995</v>
      </c>
      <c r="H368" s="12">
        <f t="shared" si="13"/>
        <v>2.3013635579080607E-3</v>
      </c>
      <c r="I368" s="32"/>
    </row>
    <row r="369" spans="1:11" x14ac:dyDescent="0.3">
      <c r="A369" s="28"/>
      <c r="B369" s="39" t="s">
        <v>1254</v>
      </c>
      <c r="C369" s="32" t="s">
        <v>239</v>
      </c>
      <c r="D369" s="64">
        <f>VLOOKUP(C369,'Male pensioner '!$C$122:$D$392,2,FALSE)</f>
        <v>3.2</v>
      </c>
      <c r="E369" s="32"/>
      <c r="F369" s="32">
        <v>1</v>
      </c>
      <c r="G369" s="47">
        <v>26.07</v>
      </c>
      <c r="H369" s="12">
        <f t="shared" si="13"/>
        <v>0.12274645186037592</v>
      </c>
      <c r="I369" s="32"/>
    </row>
    <row r="370" spans="1:11" x14ac:dyDescent="0.3">
      <c r="A370" s="25"/>
      <c r="B370" s="39" t="s">
        <v>1255</v>
      </c>
      <c r="C370" s="37" t="s">
        <v>330</v>
      </c>
      <c r="D370" s="64">
        <v>2.8</v>
      </c>
      <c r="E370" s="32"/>
      <c r="F370" s="32">
        <v>1</v>
      </c>
      <c r="G370" s="47">
        <v>26.07</v>
      </c>
      <c r="H370" s="12">
        <f t="shared" si="13"/>
        <v>0.10740314537782891</v>
      </c>
      <c r="I370" s="32"/>
    </row>
    <row r="371" spans="1:11" x14ac:dyDescent="0.3">
      <c r="A371" s="28"/>
      <c r="B371" s="39" t="s">
        <v>1256</v>
      </c>
      <c r="C371" s="28" t="s">
        <v>331</v>
      </c>
      <c r="D371" s="64">
        <v>24</v>
      </c>
      <c r="E371" s="32"/>
      <c r="F371" s="32">
        <v>1</v>
      </c>
      <c r="G371" s="47">
        <v>52.14</v>
      </c>
      <c r="H371" s="12">
        <f t="shared" si="13"/>
        <v>0.46029919447640966</v>
      </c>
      <c r="I371" s="32"/>
    </row>
    <row r="372" spans="1:11" x14ac:dyDescent="0.3">
      <c r="A372" s="28"/>
      <c r="B372" s="39" t="s">
        <v>1257</v>
      </c>
      <c r="C372" s="28" t="s">
        <v>332</v>
      </c>
      <c r="D372" s="64">
        <v>10</v>
      </c>
      <c r="E372" s="32"/>
      <c r="F372" s="32">
        <v>1</v>
      </c>
      <c r="G372" s="47">
        <v>4.34</v>
      </c>
      <c r="H372" s="12">
        <f t="shared" si="13"/>
        <v>2.3041474654377883</v>
      </c>
      <c r="I372" s="32" t="s">
        <v>545</v>
      </c>
      <c r="J372" s="83">
        <f>SUM(H319:H372)</f>
        <v>26.786492172259429</v>
      </c>
      <c r="K372" s="34">
        <f>COUNT(H319:H372)</f>
        <v>54</v>
      </c>
    </row>
    <row r="373" spans="1:11" x14ac:dyDescent="0.3">
      <c r="A373" s="25" t="s">
        <v>14</v>
      </c>
      <c r="B373" s="38"/>
      <c r="C373" s="28"/>
      <c r="D373" s="64"/>
      <c r="E373" s="32"/>
      <c r="F373" s="32">
        <v>1</v>
      </c>
      <c r="G373" s="47"/>
      <c r="H373" s="32"/>
      <c r="I373" s="32"/>
    </row>
    <row r="374" spans="1:11" ht="56" x14ac:dyDescent="0.3">
      <c r="A374" s="24"/>
      <c r="B374" s="38" t="s">
        <v>1258</v>
      </c>
      <c r="C374" s="49" t="s">
        <v>1425</v>
      </c>
      <c r="D374" s="64">
        <f>VLOOKUP(C374,'Male pensioner '!$C$122:$D$392,2,FALSE)</f>
        <v>30</v>
      </c>
      <c r="E374" s="32"/>
      <c r="F374" s="32">
        <v>1</v>
      </c>
      <c r="G374" s="47">
        <v>52.14</v>
      </c>
      <c r="H374" s="12">
        <f>+(D374*F374)/G374</f>
        <v>0.57537399309551207</v>
      </c>
      <c r="I374" s="32"/>
    </row>
    <row r="375" spans="1:11" x14ac:dyDescent="0.3">
      <c r="A375" s="24"/>
      <c r="B375" s="38" t="s">
        <v>1259</v>
      </c>
      <c r="C375" s="37" t="s">
        <v>1468</v>
      </c>
      <c r="D375" s="64">
        <f>VLOOKUP(C375,'Male pensioner '!$C$122:$D$392,2,FALSE)</f>
        <v>100</v>
      </c>
      <c r="E375" s="32"/>
      <c r="F375" s="32">
        <v>1</v>
      </c>
      <c r="G375" s="47">
        <v>52.14</v>
      </c>
      <c r="H375" s="12">
        <f>+(D375*F375)/G375</f>
        <v>1.9179133103183736</v>
      </c>
      <c r="I375" s="32"/>
    </row>
    <row r="376" spans="1:11" ht="42" x14ac:dyDescent="0.3">
      <c r="A376" s="24"/>
      <c r="B376" s="38" t="s">
        <v>1260</v>
      </c>
      <c r="C376" s="49" t="s">
        <v>1426</v>
      </c>
      <c r="D376" s="64">
        <f>VLOOKUP(C376,'Male pensioner '!$C$122:$D$392,2,FALSE)</f>
        <v>37.049999999999997</v>
      </c>
      <c r="E376" s="32"/>
      <c r="F376" s="32">
        <v>1</v>
      </c>
      <c r="G376" s="47">
        <v>52.14</v>
      </c>
      <c r="H376" s="12">
        <f>+(D376*F376)/G376</f>
        <v>0.71058688147295734</v>
      </c>
      <c r="I376" s="32"/>
    </row>
    <row r="377" spans="1:11" x14ac:dyDescent="0.3">
      <c r="A377" s="32"/>
      <c r="B377" s="38" t="s">
        <v>1261</v>
      </c>
      <c r="C377" s="28" t="s">
        <v>1427</v>
      </c>
      <c r="D377" s="64">
        <f>VLOOKUP(C377,'Male pensioner '!$C$122:$D$392,2,FALSE)</f>
        <v>10</v>
      </c>
      <c r="E377" s="32"/>
      <c r="F377" s="32">
        <v>1</v>
      </c>
      <c r="G377" s="47">
        <v>1</v>
      </c>
      <c r="H377" s="12">
        <f>+(D377*F377)/G377</f>
        <v>10</v>
      </c>
      <c r="I377" s="32" t="s">
        <v>14</v>
      </c>
      <c r="J377" s="83">
        <f>SUM(H374:H377)</f>
        <v>13.203874184886843</v>
      </c>
      <c r="K377" s="34">
        <f>COUNT(H374:H377)</f>
        <v>4</v>
      </c>
    </row>
    <row r="378" spans="1:11" x14ac:dyDescent="0.3">
      <c r="A378" s="25" t="s">
        <v>334</v>
      </c>
      <c r="B378" s="38"/>
      <c r="C378" s="28"/>
      <c r="D378" s="64"/>
      <c r="E378" s="32"/>
      <c r="F378" s="32">
        <v>1</v>
      </c>
      <c r="G378" s="47"/>
      <c r="H378" s="32"/>
      <c r="I378" s="32"/>
    </row>
    <row r="379" spans="1:11" x14ac:dyDescent="0.3">
      <c r="A379" s="24"/>
      <c r="B379" s="38" t="s">
        <v>1262</v>
      </c>
      <c r="C379" s="37" t="s">
        <v>862</v>
      </c>
      <c r="D379" s="64">
        <f>VLOOKUP(C379,'Male pensioner '!$C$122:$D$392,2,FALSE)</f>
        <v>10.29</v>
      </c>
      <c r="E379" s="32"/>
      <c r="F379" s="32">
        <v>1</v>
      </c>
      <c r="G379" s="47">
        <v>4.34</v>
      </c>
      <c r="H379" s="12">
        <f t="shared" ref="H379:H403" si="14">+(D379*F379)/G379</f>
        <v>2.3709677419354835</v>
      </c>
      <c r="I379" s="32"/>
    </row>
    <row r="380" spans="1:11" x14ac:dyDescent="0.3">
      <c r="A380" s="24"/>
      <c r="B380" s="38" t="s">
        <v>1263</v>
      </c>
      <c r="C380" s="28" t="s">
        <v>863</v>
      </c>
      <c r="D380" s="64">
        <f>VLOOKUP(C380,'Male pensioner '!$C$122:$D$392,2,FALSE)</f>
        <v>4</v>
      </c>
      <c r="E380" s="32"/>
      <c r="F380" s="32">
        <v>1</v>
      </c>
      <c r="G380" s="47">
        <v>52.14</v>
      </c>
      <c r="H380" s="12">
        <f t="shared" si="14"/>
        <v>7.6716532412734947E-2</v>
      </c>
      <c r="I380" s="32"/>
    </row>
    <row r="381" spans="1:11" x14ac:dyDescent="0.3">
      <c r="A381" s="24"/>
      <c r="B381" s="38" t="s">
        <v>1264</v>
      </c>
      <c r="C381" s="37" t="s">
        <v>864</v>
      </c>
      <c r="D381" s="64">
        <f>VLOOKUP(C381,'Male pensioner '!$C$122:$D$392,2,FALSE)</f>
        <v>50</v>
      </c>
      <c r="E381" s="32"/>
      <c r="F381" s="32">
        <v>2</v>
      </c>
      <c r="G381" s="47">
        <v>521.41</v>
      </c>
      <c r="H381" s="12">
        <f t="shared" si="14"/>
        <v>0.19178765271091849</v>
      </c>
      <c r="I381" s="32"/>
    </row>
    <row r="382" spans="1:11" x14ac:dyDescent="0.3">
      <c r="A382" s="24"/>
      <c r="B382" s="38" t="s">
        <v>1265</v>
      </c>
      <c r="C382" s="37" t="s">
        <v>589</v>
      </c>
      <c r="D382" s="64">
        <f>VLOOKUP(C382,'Male pensioner '!$C$122:$D$392,2,FALSE)</f>
        <v>6.99</v>
      </c>
      <c r="E382" s="32"/>
      <c r="F382" s="32">
        <v>2</v>
      </c>
      <c r="G382" s="47">
        <v>52.14</v>
      </c>
      <c r="H382" s="12">
        <f t="shared" si="14"/>
        <v>0.26812428078250866</v>
      </c>
      <c r="I382" s="32"/>
    </row>
    <row r="383" spans="1:11" x14ac:dyDescent="0.3">
      <c r="A383" s="24"/>
      <c r="B383" s="38" t="s">
        <v>1266</v>
      </c>
      <c r="C383" s="28" t="s">
        <v>865</v>
      </c>
      <c r="D383" s="64">
        <f>VLOOKUP(C383,'Male pensioner '!$C$122:$D$392,2,FALSE)</f>
        <v>2.99</v>
      </c>
      <c r="E383" s="32"/>
      <c r="F383" s="32">
        <v>1</v>
      </c>
      <c r="G383" s="47">
        <v>52.14</v>
      </c>
      <c r="H383" s="12">
        <f t="shared" si="14"/>
        <v>5.7345607978519376E-2</v>
      </c>
      <c r="I383" s="32"/>
    </row>
    <row r="384" spans="1:11" x14ac:dyDescent="0.3">
      <c r="A384" s="24"/>
      <c r="B384" s="38" t="s">
        <v>1267</v>
      </c>
      <c r="C384" s="28" t="s">
        <v>866</v>
      </c>
      <c r="D384" s="64">
        <f>VLOOKUP(C384,'Male pensioner '!$C$122:$D$392,2,FALSE)</f>
        <v>5</v>
      </c>
      <c r="E384" s="32"/>
      <c r="F384" s="32">
        <v>1</v>
      </c>
      <c r="G384" s="47">
        <v>52.14</v>
      </c>
      <c r="H384" s="12">
        <f t="shared" si="14"/>
        <v>9.5895665515918674E-2</v>
      </c>
      <c r="I384" s="32"/>
    </row>
    <row r="385" spans="1:9" x14ac:dyDescent="0.3">
      <c r="A385" s="24"/>
      <c r="B385" s="38" t="s">
        <v>1268</v>
      </c>
      <c r="C385" s="28" t="s">
        <v>867</v>
      </c>
      <c r="D385" s="64">
        <f>VLOOKUP(C385,'Male pensioner '!$C$122:$D$392,2,FALSE)</f>
        <v>0.99</v>
      </c>
      <c r="E385" s="32"/>
      <c r="F385" s="32">
        <v>1</v>
      </c>
      <c r="G385" s="47">
        <v>52.14</v>
      </c>
      <c r="H385" s="12">
        <f t="shared" si="14"/>
        <v>1.8987341772151899E-2</v>
      </c>
      <c r="I385" s="32"/>
    </row>
    <row r="386" spans="1:9" x14ac:dyDescent="0.3">
      <c r="A386" s="24"/>
      <c r="B386" s="38" t="s">
        <v>1269</v>
      </c>
      <c r="C386" s="37" t="s">
        <v>868</v>
      </c>
      <c r="D386" s="64">
        <f>VLOOKUP(C386,'Male pensioner '!$C$122:$D$392,2,FALSE)</f>
        <v>4.99</v>
      </c>
      <c r="E386" s="32"/>
      <c r="F386" s="32">
        <v>1</v>
      </c>
      <c r="G386" s="47">
        <v>52.14</v>
      </c>
      <c r="H386" s="12">
        <f t="shared" si="14"/>
        <v>9.570387418488685E-2</v>
      </c>
      <c r="I386" s="32"/>
    </row>
    <row r="387" spans="1:9" x14ac:dyDescent="0.3">
      <c r="A387" s="24"/>
      <c r="B387" s="38" t="s">
        <v>1270</v>
      </c>
      <c r="C387" s="37" t="s">
        <v>869</v>
      </c>
      <c r="D387" s="64">
        <f>VLOOKUP(C387,'Male pensioner '!$C$122:$D$392,2,FALSE)</f>
        <v>3.99</v>
      </c>
      <c r="E387" s="32"/>
      <c r="F387" s="32">
        <v>1</v>
      </c>
      <c r="G387" s="47">
        <v>52.14</v>
      </c>
      <c r="H387" s="12">
        <f t="shared" si="14"/>
        <v>7.652474108170311E-2</v>
      </c>
      <c r="I387" s="32"/>
    </row>
    <row r="388" spans="1:9" x14ac:dyDescent="0.3">
      <c r="A388" s="24"/>
      <c r="B388" s="38" t="s">
        <v>1271</v>
      </c>
      <c r="C388" s="28" t="s">
        <v>870</v>
      </c>
      <c r="D388" s="64">
        <f>VLOOKUP(C388,'Male pensioner '!$C$122:$D$392,2,FALSE)</f>
        <v>2.4900000000000002</v>
      </c>
      <c r="E388" s="32"/>
      <c r="F388" s="32">
        <v>1</v>
      </c>
      <c r="G388" s="47">
        <v>52.14</v>
      </c>
      <c r="H388" s="12">
        <f t="shared" si="14"/>
        <v>4.7756041426927506E-2</v>
      </c>
      <c r="I388" s="32"/>
    </row>
    <row r="389" spans="1:9" x14ac:dyDescent="0.3">
      <c r="A389" s="24"/>
      <c r="B389" s="38" t="s">
        <v>1272</v>
      </c>
      <c r="C389" s="37" t="s">
        <v>1428</v>
      </c>
      <c r="D389" s="64">
        <f>VLOOKUP(C389,'Male pensioner '!$C$122:$D$392,2,FALSE)</f>
        <v>6</v>
      </c>
      <c r="E389" s="32"/>
      <c r="F389" s="32">
        <v>1</v>
      </c>
      <c r="G389" s="47">
        <v>521.41999999999996</v>
      </c>
      <c r="H389" s="12">
        <f t="shared" si="14"/>
        <v>1.1507038471865292E-2</v>
      </c>
      <c r="I389" s="32"/>
    </row>
    <row r="390" spans="1:9" x14ac:dyDescent="0.3">
      <c r="A390" s="24"/>
      <c r="B390" s="38" t="s">
        <v>1273</v>
      </c>
      <c r="C390" s="37" t="s">
        <v>871</v>
      </c>
      <c r="D390" s="64">
        <f>VLOOKUP(C390,'Male pensioner '!$C$122:$D$392,2,FALSE)</f>
        <v>20</v>
      </c>
      <c r="E390" s="32"/>
      <c r="F390" s="32">
        <v>1</v>
      </c>
      <c r="G390" s="47">
        <v>52.14</v>
      </c>
      <c r="H390" s="12">
        <f t="shared" si="14"/>
        <v>0.3835826620636747</v>
      </c>
      <c r="I390" s="32"/>
    </row>
    <row r="391" spans="1:9" x14ac:dyDescent="0.3">
      <c r="A391" s="32"/>
      <c r="B391" s="38" t="s">
        <v>1274</v>
      </c>
      <c r="C391" s="28" t="s">
        <v>257</v>
      </c>
      <c r="D391" s="64">
        <f>VLOOKUP(C391,'Male pensioner '!$C$122:$D$392,2,FALSE)</f>
        <v>160</v>
      </c>
      <c r="E391" s="32"/>
      <c r="F391" s="32">
        <v>1</v>
      </c>
      <c r="G391" s="47">
        <v>521.41999999999996</v>
      </c>
      <c r="H391" s="12">
        <f t="shared" si="14"/>
        <v>0.30685435924974114</v>
      </c>
      <c r="I391" s="32"/>
    </row>
    <row r="392" spans="1:9" x14ac:dyDescent="0.3">
      <c r="A392" s="32"/>
      <c r="B392" s="38" t="s">
        <v>1275</v>
      </c>
      <c r="C392" s="28" t="s">
        <v>258</v>
      </c>
      <c r="D392" s="64">
        <f>VLOOKUP(C392,'Male pensioner '!$C$122:$D$392,2,FALSE)</f>
        <v>29</v>
      </c>
      <c r="E392" s="32"/>
      <c r="F392" s="32">
        <v>1</v>
      </c>
      <c r="G392" s="47">
        <v>261</v>
      </c>
      <c r="H392" s="12">
        <f t="shared" si="14"/>
        <v>0.1111111111111111</v>
      </c>
      <c r="I392" s="32"/>
    </row>
    <row r="393" spans="1:9" x14ac:dyDescent="0.3">
      <c r="A393" s="32"/>
      <c r="B393" s="38" t="s">
        <v>1276</v>
      </c>
      <c r="C393" s="28" t="s">
        <v>259</v>
      </c>
      <c r="D393" s="64">
        <f>VLOOKUP(C393,'Male pensioner '!$C$122:$D$392,2,FALSE)</f>
        <v>59</v>
      </c>
      <c r="E393" s="32"/>
      <c r="F393" s="32">
        <v>1</v>
      </c>
      <c r="G393" s="47">
        <v>261</v>
      </c>
      <c r="H393" s="12">
        <f t="shared" si="14"/>
        <v>0.22605363984674329</v>
      </c>
      <c r="I393" s="32"/>
    </row>
    <row r="394" spans="1:9" x14ac:dyDescent="0.3">
      <c r="A394" s="32"/>
      <c r="B394" s="38" t="s">
        <v>1277</v>
      </c>
      <c r="C394" s="37" t="s">
        <v>260</v>
      </c>
      <c r="D394" s="64">
        <f>VLOOKUP(C394,'Male pensioner '!$C$122:$D$392,2,FALSE)</f>
        <v>379</v>
      </c>
      <c r="E394" s="32"/>
      <c r="F394" s="32">
        <v>1</v>
      </c>
      <c r="G394" s="47">
        <v>261</v>
      </c>
      <c r="H394" s="12">
        <f t="shared" si="14"/>
        <v>1.4521072796934866</v>
      </c>
      <c r="I394" s="32"/>
    </row>
    <row r="395" spans="1:9" x14ac:dyDescent="0.3">
      <c r="A395" s="32"/>
      <c r="B395" s="38" t="s">
        <v>1278</v>
      </c>
      <c r="C395" s="28" t="s">
        <v>689</v>
      </c>
      <c r="D395" s="64">
        <f>VLOOKUP(C395,'Male pensioner '!$C$122:$D$392,2,FALSE)</f>
        <v>29.99</v>
      </c>
      <c r="E395" s="32"/>
      <c r="F395" s="32">
        <v>1</v>
      </c>
      <c r="G395" s="47">
        <v>208.57</v>
      </c>
      <c r="H395" s="12">
        <f t="shared" si="14"/>
        <v>0.14378865608668553</v>
      </c>
      <c r="I395" s="32"/>
    </row>
    <row r="396" spans="1:9" x14ac:dyDescent="0.3">
      <c r="A396" s="32"/>
      <c r="B396" s="38" t="s">
        <v>1279</v>
      </c>
      <c r="C396" s="14" t="s">
        <v>588</v>
      </c>
      <c r="D396" s="64">
        <f>VLOOKUP(C396,'Male pensioner '!$C$122:$D$392,2,FALSE)</f>
        <v>3.49</v>
      </c>
      <c r="E396" s="32"/>
      <c r="F396" s="32">
        <v>1</v>
      </c>
      <c r="G396" s="47">
        <v>52</v>
      </c>
      <c r="H396" s="12">
        <f t="shared" si="14"/>
        <v>6.7115384615384618E-2</v>
      </c>
      <c r="I396" s="32"/>
    </row>
    <row r="397" spans="1:9" x14ac:dyDescent="0.3">
      <c r="A397" s="32"/>
      <c r="B397" s="38" t="s">
        <v>1280</v>
      </c>
      <c r="C397" s="14" t="s">
        <v>1363</v>
      </c>
      <c r="D397" s="64">
        <f>VLOOKUP(C397,'Male pensioner '!$C$122:$D$392,2,FALSE)</f>
        <v>144</v>
      </c>
      <c r="E397" s="32"/>
      <c r="F397" s="32">
        <v>2</v>
      </c>
      <c r="G397" s="47">
        <v>52</v>
      </c>
      <c r="H397" s="12">
        <f t="shared" si="14"/>
        <v>5.5384615384615383</v>
      </c>
      <c r="I397" s="32"/>
    </row>
    <row r="398" spans="1:9" x14ac:dyDescent="0.3">
      <c r="A398" s="32"/>
      <c r="B398" s="38" t="s">
        <v>1281</v>
      </c>
      <c r="C398" s="14" t="s">
        <v>1364</v>
      </c>
      <c r="D398" s="64">
        <f>VLOOKUP(C398,'Male pensioner '!$C$122:$D$392,2,FALSE)</f>
        <v>130</v>
      </c>
      <c r="E398" s="32"/>
      <c r="F398" s="32">
        <v>1</v>
      </c>
      <c r="G398" s="47">
        <v>52</v>
      </c>
      <c r="H398" s="12">
        <f t="shared" si="14"/>
        <v>2.5</v>
      </c>
      <c r="I398" s="32"/>
    </row>
    <row r="399" spans="1:9" x14ac:dyDescent="0.3">
      <c r="A399" s="32"/>
      <c r="B399" s="38" t="s">
        <v>1282</v>
      </c>
      <c r="C399" s="32" t="s">
        <v>264</v>
      </c>
      <c r="D399" s="64">
        <f>VLOOKUP(C399,'Male pensioner '!$C$122:$D$392,2,FALSE)</f>
        <v>27</v>
      </c>
      <c r="E399" s="32"/>
      <c r="F399" s="32">
        <v>1</v>
      </c>
      <c r="G399" s="47">
        <v>4.34</v>
      </c>
      <c r="H399" s="12">
        <f t="shared" si="14"/>
        <v>6.2211981566820276</v>
      </c>
      <c r="I399" s="32"/>
    </row>
    <row r="400" spans="1:9" x14ac:dyDescent="0.3">
      <c r="A400" s="32"/>
      <c r="B400" s="38" t="s">
        <v>1283</v>
      </c>
      <c r="C400" s="14" t="s">
        <v>1365</v>
      </c>
      <c r="D400" s="64">
        <f>VLOOKUP(C400,'Male pensioner '!$C$122:$D$392,2,FALSE)</f>
        <v>20</v>
      </c>
      <c r="E400" s="32"/>
      <c r="F400" s="32">
        <v>1</v>
      </c>
      <c r="G400" s="47">
        <v>1</v>
      </c>
      <c r="H400" s="12">
        <f t="shared" si="14"/>
        <v>20</v>
      </c>
      <c r="I400" s="32"/>
    </row>
    <row r="401" spans="1:11" x14ac:dyDescent="0.3">
      <c r="A401" s="32"/>
      <c r="B401" s="38" t="s">
        <v>1284</v>
      </c>
      <c r="C401" s="32" t="s">
        <v>266</v>
      </c>
      <c r="D401" s="64">
        <f>VLOOKUP(C401,'Male pensioner '!$C$122:$D$392,2,FALSE)</f>
        <v>154.5</v>
      </c>
      <c r="E401" s="32"/>
      <c r="F401" s="32"/>
      <c r="G401" s="47">
        <v>52</v>
      </c>
      <c r="H401" s="12">
        <f t="shared" si="14"/>
        <v>0</v>
      </c>
      <c r="I401" s="32"/>
    </row>
    <row r="402" spans="1:11" x14ac:dyDescent="0.3">
      <c r="A402" s="32"/>
      <c r="B402" s="38" t="s">
        <v>1285</v>
      </c>
      <c r="C402" s="32" t="s">
        <v>268</v>
      </c>
      <c r="D402" s="64">
        <f>VLOOKUP(C402,'Male pensioner '!$C$122:$D$392,2,FALSE)</f>
        <v>225</v>
      </c>
      <c r="E402" s="32"/>
      <c r="F402" s="32"/>
      <c r="G402" s="47">
        <v>52</v>
      </c>
      <c r="H402" s="12">
        <f t="shared" si="14"/>
        <v>0</v>
      </c>
      <c r="I402" s="32"/>
    </row>
    <row r="403" spans="1:11" x14ac:dyDescent="0.3">
      <c r="A403" s="32"/>
      <c r="B403" s="38" t="s">
        <v>1286</v>
      </c>
      <c r="C403" s="32" t="s">
        <v>269</v>
      </c>
      <c r="D403" s="64">
        <f>VLOOKUP(C403,'Male pensioner '!$C$122:$D$392,2,FALSE)</f>
        <v>90</v>
      </c>
      <c r="E403" s="32"/>
      <c r="F403" s="32"/>
      <c r="G403" s="47">
        <v>521</v>
      </c>
      <c r="H403" s="12">
        <f t="shared" si="14"/>
        <v>0</v>
      </c>
      <c r="I403" s="32" t="s">
        <v>334</v>
      </c>
      <c r="J403" s="83">
        <f>SUM(H379:H403)</f>
        <v>40.261589306084012</v>
      </c>
      <c r="K403" s="34">
        <f>COUNT(H379:H403)</f>
        <v>25</v>
      </c>
    </row>
    <row r="405" spans="1:11" x14ac:dyDescent="0.3">
      <c r="H405" s="83">
        <f>SUM(H4:H403)</f>
        <v>378.66285646471869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5"/>
  <sheetViews>
    <sheetView zoomScale="80" zoomScaleNormal="80" workbookViewId="0">
      <pane ySplit="2" topLeftCell="A465" activePane="bottomLeft" state="frozen"/>
      <selection pane="bottomLeft" sqref="A1:K486"/>
    </sheetView>
  </sheetViews>
  <sheetFormatPr defaultColWidth="9" defaultRowHeight="14" x14ac:dyDescent="0.3"/>
  <cols>
    <col min="1" max="1" width="32" style="34" bestFit="1" customWidth="1"/>
    <col min="2" max="2" width="4.58203125" style="34" customWidth="1"/>
    <col min="3" max="3" width="42.83203125" style="34" customWidth="1"/>
    <col min="4" max="4" width="10.08203125" style="69" customWidth="1"/>
    <col min="5" max="5" width="11.58203125" style="34" bestFit="1" customWidth="1"/>
    <col min="6" max="6" width="9.25" style="34" bestFit="1" customWidth="1"/>
    <col min="7" max="7" width="17.58203125" style="8" bestFit="1" customWidth="1"/>
    <col min="8" max="8" width="14.33203125" style="34" bestFit="1" customWidth="1"/>
    <col min="9" max="11" width="9" style="34"/>
    <col min="12" max="16384" width="9" style="23"/>
  </cols>
  <sheetData>
    <row r="1" spans="1:8" x14ac:dyDescent="0.3">
      <c r="A1" s="42" t="s">
        <v>900</v>
      </c>
      <c r="B1" s="32"/>
      <c r="C1" s="32"/>
      <c r="D1" s="63"/>
      <c r="E1" s="32"/>
      <c r="F1" s="32"/>
      <c r="G1" s="47"/>
      <c r="H1" s="32"/>
    </row>
    <row r="2" spans="1:8" x14ac:dyDescent="0.3">
      <c r="A2" s="11" t="s">
        <v>8</v>
      </c>
      <c r="B2" s="11" t="s">
        <v>0</v>
      </c>
      <c r="C2" s="11" t="s">
        <v>1</v>
      </c>
      <c r="D2" s="56" t="s">
        <v>2</v>
      </c>
      <c r="E2" s="35" t="s">
        <v>3</v>
      </c>
      <c r="F2" s="35" t="s">
        <v>4</v>
      </c>
      <c r="G2" s="36" t="s">
        <v>5</v>
      </c>
      <c r="H2" s="36" t="s">
        <v>6</v>
      </c>
    </row>
    <row r="3" spans="1:8" x14ac:dyDescent="0.3">
      <c r="A3" s="11" t="s">
        <v>7</v>
      </c>
      <c r="B3" s="28"/>
      <c r="C3" s="28"/>
      <c r="D3" s="63"/>
      <c r="E3" s="32"/>
      <c r="F3" s="32"/>
      <c r="G3" s="47"/>
      <c r="H3" s="32"/>
    </row>
    <row r="4" spans="1:8" x14ac:dyDescent="0.3">
      <c r="A4" s="11"/>
      <c r="B4" s="28">
        <v>1</v>
      </c>
      <c r="C4" s="37" t="s">
        <v>1496</v>
      </c>
      <c r="D4" s="70">
        <v>0.95</v>
      </c>
      <c r="E4" s="32"/>
      <c r="F4" s="32">
        <v>1</v>
      </c>
      <c r="G4" s="47">
        <v>1</v>
      </c>
      <c r="H4" s="41">
        <v>0.95</v>
      </c>
    </row>
    <row r="5" spans="1:8" x14ac:dyDescent="0.3">
      <c r="A5" s="11"/>
      <c r="B5" s="28">
        <v>2</v>
      </c>
      <c r="C5" s="37" t="s">
        <v>597</v>
      </c>
      <c r="D5" s="70">
        <v>0.89</v>
      </c>
      <c r="E5" s="32"/>
      <c r="F5" s="32">
        <v>1</v>
      </c>
      <c r="G5" s="47">
        <v>1.6</v>
      </c>
      <c r="H5" s="41">
        <v>0.55625000000000002</v>
      </c>
    </row>
    <row r="6" spans="1:8" x14ac:dyDescent="0.3">
      <c r="A6" s="11"/>
      <c r="B6" s="28">
        <v>3</v>
      </c>
      <c r="C6" s="37" t="s">
        <v>273</v>
      </c>
      <c r="D6" s="70">
        <v>12</v>
      </c>
      <c r="E6" s="32"/>
      <c r="F6" s="32">
        <v>1</v>
      </c>
      <c r="G6" s="47">
        <v>1</v>
      </c>
      <c r="H6" s="41">
        <v>12</v>
      </c>
    </row>
    <row r="7" spans="1:8" x14ac:dyDescent="0.3">
      <c r="A7" s="11"/>
      <c r="B7" s="28">
        <v>4</v>
      </c>
      <c r="C7" s="37" t="s">
        <v>901</v>
      </c>
      <c r="D7" s="70">
        <v>2.63</v>
      </c>
      <c r="E7" s="32"/>
      <c r="F7" s="32">
        <v>1</v>
      </c>
      <c r="G7" s="47">
        <v>1</v>
      </c>
      <c r="H7" s="41">
        <v>2.63</v>
      </c>
    </row>
    <row r="8" spans="1:8" x14ac:dyDescent="0.3">
      <c r="A8" s="11"/>
      <c r="B8" s="28">
        <v>5</v>
      </c>
      <c r="C8" s="37" t="s">
        <v>902</v>
      </c>
      <c r="D8" s="70">
        <v>1.05</v>
      </c>
      <c r="E8" s="32"/>
      <c r="F8" s="32">
        <v>1</v>
      </c>
      <c r="G8" s="47">
        <v>1</v>
      </c>
      <c r="H8" s="41">
        <v>1.05</v>
      </c>
    </row>
    <row r="9" spans="1:8" x14ac:dyDescent="0.3">
      <c r="A9" s="11"/>
      <c r="B9" s="28">
        <v>6</v>
      </c>
      <c r="C9" s="37" t="s">
        <v>1498</v>
      </c>
      <c r="D9" s="70">
        <v>2.63</v>
      </c>
      <c r="E9" s="32"/>
      <c r="F9" s="32">
        <v>1</v>
      </c>
      <c r="G9" s="47">
        <v>1</v>
      </c>
      <c r="H9" s="41">
        <v>2.63</v>
      </c>
    </row>
    <row r="10" spans="1:8" x14ac:dyDescent="0.3">
      <c r="A10" s="11"/>
      <c r="B10" s="28">
        <v>7</v>
      </c>
      <c r="C10" s="37" t="s">
        <v>1497</v>
      </c>
      <c r="D10" s="70">
        <v>0</v>
      </c>
      <c r="E10" s="32"/>
      <c r="F10" s="32">
        <v>1</v>
      </c>
      <c r="G10" s="47">
        <v>1</v>
      </c>
      <c r="H10" s="41">
        <v>0</v>
      </c>
    </row>
    <row r="11" spans="1:8" x14ac:dyDescent="0.3">
      <c r="A11" s="11"/>
      <c r="B11" s="28">
        <v>8</v>
      </c>
      <c r="C11" s="37" t="s">
        <v>1499</v>
      </c>
      <c r="D11" s="70">
        <v>12.5</v>
      </c>
      <c r="E11" s="32"/>
      <c r="F11" s="32">
        <v>1</v>
      </c>
      <c r="G11" s="47">
        <v>1.5</v>
      </c>
      <c r="H11" s="41">
        <v>8.3333333333333339</v>
      </c>
    </row>
    <row r="12" spans="1:8" x14ac:dyDescent="0.3">
      <c r="A12" s="11"/>
      <c r="B12" s="28">
        <v>9</v>
      </c>
      <c r="C12" s="37" t="s">
        <v>903</v>
      </c>
      <c r="D12" s="70">
        <v>1.68</v>
      </c>
      <c r="E12" s="32"/>
      <c r="F12" s="32">
        <v>1</v>
      </c>
      <c r="G12" s="47">
        <v>4</v>
      </c>
      <c r="H12" s="41">
        <v>0.42</v>
      </c>
    </row>
    <row r="13" spans="1:8" x14ac:dyDescent="0.3">
      <c r="A13" s="11"/>
      <c r="B13" s="28">
        <v>10</v>
      </c>
      <c r="C13" s="37" t="s">
        <v>345</v>
      </c>
      <c r="D13" s="70">
        <v>1.1599999999999999</v>
      </c>
      <c r="E13" s="32"/>
      <c r="F13" s="32">
        <v>1</v>
      </c>
      <c r="G13" s="47">
        <v>1.3</v>
      </c>
      <c r="H13" s="41">
        <v>0.89230769230769225</v>
      </c>
    </row>
    <row r="14" spans="1:8" x14ac:dyDescent="0.3">
      <c r="A14" s="11"/>
      <c r="B14" s="28">
        <v>11</v>
      </c>
      <c r="C14" s="37" t="s">
        <v>413</v>
      </c>
      <c r="D14" s="70">
        <v>0.53</v>
      </c>
      <c r="E14" s="32"/>
      <c r="F14" s="32">
        <v>1</v>
      </c>
      <c r="G14" s="47">
        <v>4.3</v>
      </c>
      <c r="H14" s="41">
        <v>0.12325581395348838</v>
      </c>
    </row>
    <row r="15" spans="1:8" x14ac:dyDescent="0.3">
      <c r="A15" s="11"/>
      <c r="B15" s="28">
        <v>12</v>
      </c>
      <c r="C15" s="37" t="s">
        <v>603</v>
      </c>
      <c r="D15" s="70">
        <v>2.0499999999999998</v>
      </c>
      <c r="E15" s="32"/>
      <c r="F15" s="32">
        <v>1</v>
      </c>
      <c r="G15" s="47">
        <v>1</v>
      </c>
      <c r="H15" s="41">
        <v>2.0499999999999998</v>
      </c>
    </row>
    <row r="16" spans="1:8" x14ac:dyDescent="0.3">
      <c r="A16" s="11"/>
      <c r="B16" s="28">
        <v>13</v>
      </c>
      <c r="C16" s="37" t="s">
        <v>608</v>
      </c>
      <c r="D16" s="70">
        <v>0.89</v>
      </c>
      <c r="E16" s="32"/>
      <c r="F16" s="32">
        <v>1</v>
      </c>
      <c r="G16" s="47">
        <v>1</v>
      </c>
      <c r="H16" s="41">
        <v>0.89</v>
      </c>
    </row>
    <row r="17" spans="1:8" x14ac:dyDescent="0.3">
      <c r="A17" s="11"/>
      <c r="B17" s="28">
        <v>14</v>
      </c>
      <c r="C17" s="37" t="s">
        <v>820</v>
      </c>
      <c r="D17" s="70">
        <v>0.84</v>
      </c>
      <c r="E17" s="32"/>
      <c r="F17" s="32">
        <v>1</v>
      </c>
      <c r="G17" s="47">
        <v>2</v>
      </c>
      <c r="H17" s="41">
        <v>0.42</v>
      </c>
    </row>
    <row r="18" spans="1:8" x14ac:dyDescent="0.3">
      <c r="A18" s="11"/>
      <c r="B18" s="28">
        <v>15</v>
      </c>
      <c r="C18" s="37" t="s">
        <v>904</v>
      </c>
      <c r="D18" s="70">
        <v>1.2</v>
      </c>
      <c r="E18" s="32"/>
      <c r="F18" s="32">
        <v>1</v>
      </c>
      <c r="G18" s="47">
        <v>6</v>
      </c>
      <c r="H18" s="41">
        <v>0.19999999999999998</v>
      </c>
    </row>
    <row r="19" spans="1:8" x14ac:dyDescent="0.3">
      <c r="A19" s="11"/>
      <c r="B19" s="28">
        <v>16</v>
      </c>
      <c r="C19" s="37" t="s">
        <v>60</v>
      </c>
      <c r="D19" s="70">
        <v>1.5</v>
      </c>
      <c r="E19" s="32"/>
      <c r="F19" s="32">
        <v>1</v>
      </c>
      <c r="G19" s="47">
        <v>1</v>
      </c>
      <c r="H19" s="41">
        <v>1.5</v>
      </c>
    </row>
    <row r="20" spans="1:8" x14ac:dyDescent="0.3">
      <c r="A20" s="11"/>
      <c r="B20" s="28">
        <v>17</v>
      </c>
      <c r="C20" s="37" t="s">
        <v>289</v>
      </c>
      <c r="D20" s="70">
        <v>0.7</v>
      </c>
      <c r="E20" s="32"/>
      <c r="F20" s="32">
        <v>1</v>
      </c>
      <c r="G20" s="47">
        <v>8</v>
      </c>
      <c r="H20" s="41">
        <v>8.7499999999999994E-2</v>
      </c>
    </row>
    <row r="21" spans="1:8" x14ac:dyDescent="0.3">
      <c r="A21" s="11"/>
      <c r="B21" s="28">
        <v>18</v>
      </c>
      <c r="C21" s="37" t="s">
        <v>287</v>
      </c>
      <c r="D21" s="70">
        <v>0.47</v>
      </c>
      <c r="E21" s="32"/>
      <c r="F21" s="32">
        <v>1</v>
      </c>
      <c r="G21" s="47">
        <v>1</v>
      </c>
      <c r="H21" s="41">
        <v>0.47</v>
      </c>
    </row>
    <row r="22" spans="1:8" x14ac:dyDescent="0.3">
      <c r="A22" s="11"/>
      <c r="B22" s="28">
        <v>19</v>
      </c>
      <c r="C22" s="37" t="s">
        <v>291</v>
      </c>
      <c r="D22" s="70">
        <v>0.89</v>
      </c>
      <c r="E22" s="32"/>
      <c r="F22" s="32">
        <v>1</v>
      </c>
      <c r="G22" s="47">
        <v>6</v>
      </c>
      <c r="H22" s="41">
        <v>0.14833333333333334</v>
      </c>
    </row>
    <row r="23" spans="1:8" x14ac:dyDescent="0.3">
      <c r="A23" s="11"/>
      <c r="B23" s="28">
        <v>20</v>
      </c>
      <c r="C23" s="37" t="s">
        <v>617</v>
      </c>
      <c r="D23" s="70">
        <v>0.37</v>
      </c>
      <c r="E23" s="32"/>
      <c r="F23" s="32">
        <v>1</v>
      </c>
      <c r="G23" s="47">
        <v>3.5</v>
      </c>
      <c r="H23" s="41">
        <v>0.10571428571428572</v>
      </c>
    </row>
    <row r="24" spans="1:8" x14ac:dyDescent="0.3">
      <c r="A24" s="11"/>
      <c r="B24" s="28">
        <v>21</v>
      </c>
      <c r="C24" s="37" t="s">
        <v>271</v>
      </c>
      <c r="D24" s="70">
        <v>3</v>
      </c>
      <c r="E24" s="32"/>
      <c r="F24" s="32">
        <v>2</v>
      </c>
      <c r="G24" s="47">
        <v>1.3</v>
      </c>
      <c r="H24" s="41">
        <v>4.615384615384615</v>
      </c>
    </row>
    <row r="25" spans="1:8" x14ac:dyDescent="0.3">
      <c r="A25" s="11"/>
      <c r="B25" s="28">
        <v>22</v>
      </c>
      <c r="C25" s="37" t="s">
        <v>278</v>
      </c>
      <c r="D25" s="70">
        <v>1.58</v>
      </c>
      <c r="E25" s="32"/>
      <c r="F25" s="32">
        <v>1</v>
      </c>
      <c r="G25" s="47">
        <v>2.5</v>
      </c>
      <c r="H25" s="41">
        <v>0.63200000000000001</v>
      </c>
    </row>
    <row r="26" spans="1:8" x14ac:dyDescent="0.3">
      <c r="A26" s="11"/>
      <c r="B26" s="28">
        <v>23</v>
      </c>
      <c r="C26" s="34" t="s">
        <v>1308</v>
      </c>
      <c r="D26" s="70">
        <v>2</v>
      </c>
      <c r="E26" s="32"/>
      <c r="F26" s="32">
        <v>1</v>
      </c>
      <c r="G26" s="47">
        <v>1.25</v>
      </c>
      <c r="H26" s="41">
        <v>1.6</v>
      </c>
    </row>
    <row r="27" spans="1:8" x14ac:dyDescent="0.3">
      <c r="A27" s="11"/>
      <c r="B27" s="28">
        <v>24</v>
      </c>
      <c r="C27" s="37" t="s">
        <v>346</v>
      </c>
      <c r="D27" s="70">
        <v>0.32</v>
      </c>
      <c r="E27" s="32"/>
      <c r="F27" s="32">
        <v>1</v>
      </c>
      <c r="G27" s="47">
        <v>4</v>
      </c>
      <c r="H27" s="41">
        <v>0.08</v>
      </c>
    </row>
    <row r="28" spans="1:8" x14ac:dyDescent="0.3">
      <c r="A28" s="11"/>
      <c r="B28" s="28">
        <v>25</v>
      </c>
      <c r="C28" s="37" t="s">
        <v>414</v>
      </c>
      <c r="D28" s="70">
        <v>1.1499999999999999</v>
      </c>
      <c r="E28" s="32"/>
      <c r="F28" s="32">
        <v>1</v>
      </c>
      <c r="G28" s="47">
        <v>2</v>
      </c>
      <c r="H28" s="41">
        <v>0.57499999999999996</v>
      </c>
    </row>
    <row r="29" spans="1:8" x14ac:dyDescent="0.3">
      <c r="A29" s="11"/>
      <c r="B29" s="28">
        <v>26</v>
      </c>
      <c r="C29" s="37" t="s">
        <v>40</v>
      </c>
      <c r="D29" s="70">
        <v>1.26</v>
      </c>
      <c r="E29" s="32"/>
      <c r="F29" s="32">
        <v>1</v>
      </c>
      <c r="G29" s="47">
        <v>1.6</v>
      </c>
      <c r="H29" s="41">
        <v>0.78749999999999998</v>
      </c>
    </row>
    <row r="30" spans="1:8" x14ac:dyDescent="0.3">
      <c r="A30" s="11"/>
      <c r="B30" s="28">
        <v>27</v>
      </c>
      <c r="C30" s="37" t="s">
        <v>604</v>
      </c>
      <c r="D30" s="70">
        <v>0.32</v>
      </c>
      <c r="E30" s="32"/>
      <c r="F30" s="32">
        <v>5</v>
      </c>
      <c r="G30" s="47">
        <v>1</v>
      </c>
      <c r="H30" s="41">
        <v>1.6</v>
      </c>
    </row>
    <row r="31" spans="1:8" x14ac:dyDescent="0.3">
      <c r="A31" s="11"/>
      <c r="B31" s="28">
        <v>28</v>
      </c>
      <c r="C31" s="34" t="s">
        <v>32</v>
      </c>
      <c r="D31" s="70">
        <v>1.1599999999999999</v>
      </c>
      <c r="E31" s="32"/>
      <c r="F31" s="32">
        <v>1</v>
      </c>
      <c r="G31" s="47">
        <v>16</v>
      </c>
      <c r="H31" s="41">
        <v>7.2499999999999995E-2</v>
      </c>
    </row>
    <row r="32" spans="1:8" x14ac:dyDescent="0.3">
      <c r="A32" s="11"/>
      <c r="B32" s="28">
        <v>29</v>
      </c>
      <c r="C32" s="37" t="s">
        <v>1500</v>
      </c>
      <c r="D32" s="70">
        <v>0.6</v>
      </c>
      <c r="E32" s="32"/>
      <c r="F32" s="32">
        <v>1</v>
      </c>
      <c r="G32" s="47">
        <v>6</v>
      </c>
      <c r="H32" s="41">
        <v>9.9999999999999992E-2</v>
      </c>
    </row>
    <row r="33" spans="1:8" x14ac:dyDescent="0.3">
      <c r="A33" s="11"/>
      <c r="B33" s="28">
        <v>30</v>
      </c>
      <c r="C33" s="37" t="s">
        <v>285</v>
      </c>
      <c r="D33" s="70">
        <v>1.05</v>
      </c>
      <c r="E33" s="32"/>
      <c r="F33" s="32">
        <v>1</v>
      </c>
      <c r="G33" s="47">
        <v>2</v>
      </c>
      <c r="H33" s="41">
        <v>0.52500000000000002</v>
      </c>
    </row>
    <row r="34" spans="1:8" x14ac:dyDescent="0.3">
      <c r="A34" s="11"/>
      <c r="B34" s="28">
        <v>31</v>
      </c>
      <c r="C34" s="37" t="s">
        <v>1373</v>
      </c>
      <c r="D34" s="70">
        <v>0.89</v>
      </c>
      <c r="E34" s="32"/>
      <c r="F34" s="32">
        <v>1</v>
      </c>
      <c r="G34" s="47">
        <v>1.25</v>
      </c>
      <c r="H34" s="41">
        <v>0.71199999999999997</v>
      </c>
    </row>
    <row r="35" spans="1:8" x14ac:dyDescent="0.3">
      <c r="A35" s="11"/>
      <c r="B35" s="28">
        <v>32</v>
      </c>
      <c r="C35" s="37" t="s">
        <v>432</v>
      </c>
      <c r="D35" s="70">
        <v>1</v>
      </c>
      <c r="E35" s="32"/>
      <c r="F35" s="34">
        <v>1</v>
      </c>
      <c r="G35" s="47">
        <v>3</v>
      </c>
      <c r="H35" s="41">
        <v>0.33333333333333331</v>
      </c>
    </row>
    <row r="36" spans="1:8" x14ac:dyDescent="0.3">
      <c r="A36" s="28"/>
      <c r="B36" s="28">
        <v>33</v>
      </c>
      <c r="C36" s="37" t="s">
        <v>17</v>
      </c>
      <c r="D36" s="70">
        <v>1.1499999999999999</v>
      </c>
      <c r="E36" s="32"/>
      <c r="F36" s="32">
        <v>1</v>
      </c>
      <c r="G36" s="47">
        <v>1</v>
      </c>
      <c r="H36" s="41">
        <v>1.1499999999999999</v>
      </c>
    </row>
    <row r="37" spans="1:8" x14ac:dyDescent="0.3">
      <c r="A37" s="28"/>
      <c r="B37" s="28">
        <v>34</v>
      </c>
      <c r="C37" s="37" t="s">
        <v>18</v>
      </c>
      <c r="D37" s="70">
        <v>5.27</v>
      </c>
      <c r="E37" s="32"/>
      <c r="F37" s="32">
        <v>1</v>
      </c>
      <c r="G37" s="47">
        <v>1.1000000000000001</v>
      </c>
      <c r="H37" s="41">
        <v>4.7909090909090901</v>
      </c>
    </row>
    <row r="38" spans="1:8" x14ac:dyDescent="0.3">
      <c r="A38" s="28"/>
      <c r="B38" s="28">
        <v>35</v>
      </c>
      <c r="C38" s="37" t="s">
        <v>19</v>
      </c>
      <c r="D38" s="70">
        <v>0.89</v>
      </c>
      <c r="E38" s="32"/>
      <c r="F38" s="32">
        <v>1</v>
      </c>
      <c r="G38" s="47">
        <v>1.2</v>
      </c>
      <c r="H38" s="41">
        <v>0.7416666666666667</v>
      </c>
    </row>
    <row r="39" spans="1:8" x14ac:dyDescent="0.3">
      <c r="A39" s="28"/>
      <c r="B39" s="28">
        <v>36</v>
      </c>
      <c r="C39" s="37" t="s">
        <v>22</v>
      </c>
      <c r="D39" s="70">
        <v>1.73</v>
      </c>
      <c r="E39" s="32"/>
      <c r="F39" s="32">
        <v>6</v>
      </c>
      <c r="G39" s="47">
        <v>1</v>
      </c>
      <c r="H39" s="41">
        <v>10.379999999999999</v>
      </c>
    </row>
    <row r="40" spans="1:8" x14ac:dyDescent="0.3">
      <c r="A40" s="28"/>
      <c r="B40" s="28">
        <v>37</v>
      </c>
      <c r="C40" s="37" t="s">
        <v>23</v>
      </c>
      <c r="D40" s="70">
        <v>1.73</v>
      </c>
      <c r="E40" s="32"/>
      <c r="F40" s="32">
        <v>1</v>
      </c>
      <c r="G40" s="47">
        <v>1.5</v>
      </c>
      <c r="H40" s="41">
        <v>1.1533333333333333</v>
      </c>
    </row>
    <row r="41" spans="1:8" x14ac:dyDescent="0.3">
      <c r="A41" s="28"/>
      <c r="B41" s="28">
        <v>38</v>
      </c>
      <c r="C41" s="37" t="s">
        <v>24</v>
      </c>
      <c r="D41" s="70">
        <v>1.7</v>
      </c>
      <c r="E41" s="32"/>
      <c r="F41" s="32">
        <v>1</v>
      </c>
      <c r="G41" s="47">
        <v>2.6</v>
      </c>
      <c r="H41" s="41">
        <v>0.65384615384615385</v>
      </c>
    </row>
    <row r="42" spans="1:8" x14ac:dyDescent="0.3">
      <c r="A42" s="28"/>
      <c r="B42" s="28">
        <v>39</v>
      </c>
      <c r="C42" s="33" t="s">
        <v>25</v>
      </c>
      <c r="D42" s="70">
        <v>1.8</v>
      </c>
      <c r="E42" s="32"/>
      <c r="F42" s="32">
        <v>1</v>
      </c>
      <c r="G42" s="47">
        <v>3</v>
      </c>
      <c r="H42" s="41">
        <v>0.6</v>
      </c>
    </row>
    <row r="43" spans="1:8" x14ac:dyDescent="0.3">
      <c r="A43" s="28"/>
      <c r="B43" s="28">
        <v>40</v>
      </c>
      <c r="C43" s="37" t="s">
        <v>277</v>
      </c>
      <c r="D43" s="70">
        <v>1</v>
      </c>
      <c r="E43" s="32"/>
      <c r="F43" s="32">
        <v>1</v>
      </c>
      <c r="G43" s="47">
        <v>1.3</v>
      </c>
      <c r="H43" s="41">
        <v>0.76923076923076916</v>
      </c>
    </row>
    <row r="44" spans="1:8" x14ac:dyDescent="0.3">
      <c r="A44" s="28"/>
      <c r="B44" s="28">
        <v>41</v>
      </c>
      <c r="C44" s="37" t="s">
        <v>30</v>
      </c>
      <c r="D44" s="70">
        <v>0.72</v>
      </c>
      <c r="E44" s="32"/>
      <c r="F44" s="32">
        <v>1</v>
      </c>
      <c r="G44" s="47">
        <v>3.2</v>
      </c>
      <c r="H44" s="41">
        <v>0.22499999999999998</v>
      </c>
    </row>
    <row r="45" spans="1:8" x14ac:dyDescent="0.3">
      <c r="A45" s="28"/>
      <c r="B45" s="28">
        <v>42</v>
      </c>
      <c r="C45" s="37" t="s">
        <v>33</v>
      </c>
      <c r="D45" s="70">
        <v>0.79</v>
      </c>
      <c r="E45" s="32"/>
      <c r="F45" s="32">
        <v>1</v>
      </c>
      <c r="G45" s="47">
        <v>2</v>
      </c>
      <c r="H45" s="41">
        <v>0.39500000000000002</v>
      </c>
    </row>
    <row r="46" spans="1:8" x14ac:dyDescent="0.3">
      <c r="A46" s="28"/>
      <c r="B46" s="28">
        <v>43</v>
      </c>
      <c r="C46" s="37" t="s">
        <v>34</v>
      </c>
      <c r="D46" s="70">
        <v>0.51</v>
      </c>
      <c r="E46" s="32"/>
      <c r="F46" s="32">
        <v>1</v>
      </c>
      <c r="G46" s="47">
        <v>1</v>
      </c>
      <c r="H46" s="41">
        <v>0.51</v>
      </c>
    </row>
    <row r="47" spans="1:8" x14ac:dyDescent="0.3">
      <c r="A47" s="28"/>
      <c r="B47" s="28">
        <v>44</v>
      </c>
      <c r="C47" s="37" t="s">
        <v>35</v>
      </c>
      <c r="D47" s="70">
        <v>0.79</v>
      </c>
      <c r="E47" s="32"/>
      <c r="F47" s="32">
        <v>1</v>
      </c>
      <c r="G47" s="47">
        <v>1</v>
      </c>
      <c r="H47" s="41">
        <v>0.79</v>
      </c>
    </row>
    <row r="48" spans="1:8" x14ac:dyDescent="0.3">
      <c r="A48" s="28"/>
      <c r="B48" s="28">
        <v>45</v>
      </c>
      <c r="C48" s="37" t="s">
        <v>36</v>
      </c>
      <c r="D48" s="70">
        <v>2.89</v>
      </c>
      <c r="E48" s="32"/>
      <c r="F48" s="32">
        <v>1</v>
      </c>
      <c r="G48" s="47">
        <v>1</v>
      </c>
      <c r="H48" s="41">
        <v>2.89</v>
      </c>
    </row>
    <row r="49" spans="1:8" x14ac:dyDescent="0.3">
      <c r="A49" s="28"/>
      <c r="B49" s="28">
        <v>46</v>
      </c>
      <c r="C49" s="37" t="s">
        <v>37</v>
      </c>
      <c r="D49" s="70">
        <v>2.09</v>
      </c>
      <c r="E49" s="32"/>
      <c r="F49" s="32">
        <v>1</v>
      </c>
      <c r="G49" s="47">
        <v>1</v>
      </c>
      <c r="H49" s="41">
        <v>2.09</v>
      </c>
    </row>
    <row r="50" spans="1:8" x14ac:dyDescent="0.3">
      <c r="A50" s="28"/>
      <c r="B50" s="28">
        <v>47</v>
      </c>
      <c r="C50" s="37" t="s">
        <v>41</v>
      </c>
      <c r="D50" s="70">
        <v>0.56000000000000005</v>
      </c>
      <c r="E50" s="32"/>
      <c r="F50" s="32">
        <v>1</v>
      </c>
      <c r="G50" s="47">
        <v>4</v>
      </c>
      <c r="H50" s="41">
        <v>0.14000000000000001</v>
      </c>
    </row>
    <row r="51" spans="1:8" x14ac:dyDescent="0.3">
      <c r="A51" s="28"/>
      <c r="B51" s="28">
        <v>48</v>
      </c>
      <c r="C51" s="33" t="s">
        <v>42</v>
      </c>
      <c r="D51" s="70">
        <v>0.37</v>
      </c>
      <c r="E51" s="32"/>
      <c r="F51" s="32">
        <v>2</v>
      </c>
      <c r="G51" s="47">
        <v>1</v>
      </c>
      <c r="H51" s="41">
        <v>0.74</v>
      </c>
    </row>
    <row r="52" spans="1:8" x14ac:dyDescent="0.3">
      <c r="A52" s="28"/>
      <c r="B52" s="28">
        <v>49</v>
      </c>
      <c r="C52" s="37" t="s">
        <v>601</v>
      </c>
      <c r="D52" s="70">
        <v>2.0499999999999998</v>
      </c>
      <c r="E52" s="32"/>
      <c r="F52" s="32">
        <v>1</v>
      </c>
      <c r="G52" s="47">
        <v>1.2</v>
      </c>
      <c r="H52" s="41">
        <v>1.7083333333333333</v>
      </c>
    </row>
    <row r="53" spans="1:8" x14ac:dyDescent="0.3">
      <c r="A53" s="28"/>
      <c r="B53" s="28">
        <v>50</v>
      </c>
      <c r="C53" s="33" t="s">
        <v>415</v>
      </c>
      <c r="D53" s="70">
        <v>1.26</v>
      </c>
      <c r="E53" s="32"/>
      <c r="F53" s="32">
        <v>1</v>
      </c>
      <c r="G53" s="47">
        <v>6</v>
      </c>
      <c r="H53" s="41">
        <v>0.21</v>
      </c>
    </row>
    <row r="54" spans="1:8" x14ac:dyDescent="0.3">
      <c r="A54" s="28"/>
      <c r="B54" s="28">
        <v>51</v>
      </c>
      <c r="C54" s="37" t="s">
        <v>280</v>
      </c>
      <c r="D54" s="70">
        <v>1</v>
      </c>
      <c r="E54" s="32"/>
      <c r="F54" s="32">
        <v>3</v>
      </c>
      <c r="G54" s="47">
        <v>1</v>
      </c>
      <c r="H54" s="41">
        <v>3</v>
      </c>
    </row>
    <row r="55" spans="1:8" x14ac:dyDescent="0.3">
      <c r="A55" s="28"/>
      <c r="B55" s="28">
        <v>52</v>
      </c>
      <c r="C55" s="37" t="s">
        <v>49</v>
      </c>
      <c r="D55" s="70">
        <v>0.6</v>
      </c>
      <c r="E55" s="32"/>
      <c r="F55" s="32">
        <v>1</v>
      </c>
      <c r="G55" s="47">
        <v>1</v>
      </c>
      <c r="H55" s="41">
        <v>0.6</v>
      </c>
    </row>
    <row r="56" spans="1:8" x14ac:dyDescent="0.3">
      <c r="A56" s="28"/>
      <c r="B56" s="28">
        <v>53</v>
      </c>
      <c r="C56" s="37" t="s">
        <v>50</v>
      </c>
      <c r="D56" s="70">
        <v>0.84</v>
      </c>
      <c r="E56" s="32"/>
      <c r="F56" s="32">
        <v>1</v>
      </c>
      <c r="G56" s="47">
        <v>1</v>
      </c>
      <c r="H56" s="41">
        <v>0.84</v>
      </c>
    </row>
    <row r="57" spans="1:8" x14ac:dyDescent="0.3">
      <c r="A57" s="28"/>
      <c r="B57" s="28">
        <v>54</v>
      </c>
      <c r="C57" s="37" t="s">
        <v>51</v>
      </c>
      <c r="D57" s="70">
        <v>1.68</v>
      </c>
      <c r="E57" s="32"/>
      <c r="F57" s="32">
        <v>2</v>
      </c>
      <c r="G57" s="47">
        <v>1.5</v>
      </c>
      <c r="H57" s="41">
        <v>2.2399999999999998</v>
      </c>
    </row>
    <row r="58" spans="1:8" x14ac:dyDescent="0.3">
      <c r="A58" s="28"/>
      <c r="B58" s="28">
        <v>55</v>
      </c>
      <c r="C58" s="37" t="s">
        <v>52</v>
      </c>
      <c r="D58" s="70">
        <v>2.25</v>
      </c>
      <c r="E58" s="32"/>
      <c r="F58" s="32">
        <v>1</v>
      </c>
      <c r="G58" s="47">
        <v>1.5</v>
      </c>
      <c r="H58" s="41">
        <v>1.5</v>
      </c>
    </row>
    <row r="59" spans="1:8" x14ac:dyDescent="0.3">
      <c r="A59" s="28"/>
      <c r="B59" s="28">
        <v>56</v>
      </c>
      <c r="C59" s="37" t="s">
        <v>605</v>
      </c>
      <c r="D59" s="70">
        <v>2.31</v>
      </c>
      <c r="E59" s="32"/>
      <c r="F59" s="32">
        <v>2</v>
      </c>
      <c r="G59" s="47">
        <v>1</v>
      </c>
      <c r="H59" s="41">
        <v>4.62</v>
      </c>
    </row>
    <row r="60" spans="1:8" x14ac:dyDescent="0.3">
      <c r="A60" s="28"/>
      <c r="B60" s="28">
        <v>57</v>
      </c>
      <c r="C60" s="37" t="s">
        <v>54</v>
      </c>
      <c r="D60" s="70">
        <v>1.8</v>
      </c>
      <c r="E60" s="32"/>
      <c r="F60" s="32">
        <v>1</v>
      </c>
      <c r="G60" s="47">
        <v>5</v>
      </c>
      <c r="H60" s="41">
        <v>0.36</v>
      </c>
    </row>
    <row r="61" spans="1:8" x14ac:dyDescent="0.3">
      <c r="A61" s="28"/>
      <c r="B61" s="28">
        <v>58</v>
      </c>
      <c r="C61" s="37" t="s">
        <v>58</v>
      </c>
      <c r="D61" s="70">
        <v>0.59</v>
      </c>
      <c r="E61" s="32"/>
      <c r="F61" s="32">
        <v>2</v>
      </c>
      <c r="G61" s="47">
        <v>1.4</v>
      </c>
      <c r="H61" s="41">
        <v>0.84285714285714286</v>
      </c>
    </row>
    <row r="62" spans="1:8" x14ac:dyDescent="0.3">
      <c r="A62" s="28"/>
      <c r="B62" s="28">
        <v>59</v>
      </c>
      <c r="C62" s="37" t="s">
        <v>62</v>
      </c>
      <c r="D62" s="70">
        <v>1.5</v>
      </c>
      <c r="E62" s="32"/>
      <c r="F62" s="32">
        <v>1</v>
      </c>
      <c r="G62" s="47">
        <v>5.7</v>
      </c>
      <c r="H62" s="41">
        <v>0.26315789473684209</v>
      </c>
    </row>
    <row r="63" spans="1:8" x14ac:dyDescent="0.3">
      <c r="A63" s="28"/>
      <c r="B63" s="28">
        <v>60</v>
      </c>
      <c r="C63" s="37" t="s">
        <v>63</v>
      </c>
      <c r="D63" s="70">
        <v>1.1000000000000001</v>
      </c>
      <c r="E63" s="32"/>
      <c r="F63" s="32">
        <v>1</v>
      </c>
      <c r="G63" s="47">
        <v>10</v>
      </c>
      <c r="H63" s="41">
        <v>0.11000000000000001</v>
      </c>
    </row>
    <row r="64" spans="1:8" x14ac:dyDescent="0.3">
      <c r="A64" s="28"/>
      <c r="B64" s="28">
        <v>61</v>
      </c>
      <c r="C64" s="37" t="s">
        <v>64</v>
      </c>
      <c r="D64" s="70">
        <v>1.6</v>
      </c>
      <c r="E64" s="32"/>
      <c r="F64" s="32">
        <v>1</v>
      </c>
      <c r="G64" s="47">
        <v>1.5</v>
      </c>
      <c r="H64" s="41">
        <v>1.0666666666666667</v>
      </c>
    </row>
    <row r="65" spans="1:11" x14ac:dyDescent="0.3">
      <c r="A65" s="28"/>
      <c r="B65" s="28">
        <v>62</v>
      </c>
      <c r="C65" s="37" t="s">
        <v>67</v>
      </c>
      <c r="D65" s="70">
        <v>0.53</v>
      </c>
      <c r="E65" s="32"/>
      <c r="F65" s="32">
        <v>1</v>
      </c>
      <c r="G65" s="47">
        <v>4</v>
      </c>
      <c r="H65" s="41">
        <v>0.13250000000000001</v>
      </c>
    </row>
    <row r="66" spans="1:11" x14ac:dyDescent="0.3">
      <c r="A66" s="28"/>
      <c r="B66" s="28">
        <v>63</v>
      </c>
      <c r="C66" s="37" t="s">
        <v>1374</v>
      </c>
      <c r="D66" s="70">
        <v>0.5</v>
      </c>
      <c r="E66" s="32"/>
      <c r="F66" s="32">
        <v>1</v>
      </c>
      <c r="G66" s="47">
        <v>8</v>
      </c>
      <c r="H66" s="41">
        <v>6.25E-2</v>
      </c>
    </row>
    <row r="67" spans="1:11" x14ac:dyDescent="0.3">
      <c r="A67" s="28"/>
      <c r="B67" s="28">
        <v>64</v>
      </c>
      <c r="C67" s="37" t="s">
        <v>56</v>
      </c>
      <c r="D67" s="70">
        <v>0.79</v>
      </c>
      <c r="E67" s="32"/>
      <c r="F67" s="32">
        <v>1</v>
      </c>
      <c r="G67" s="47">
        <v>6</v>
      </c>
      <c r="H67" s="41">
        <v>0.13166666666666668</v>
      </c>
    </row>
    <row r="68" spans="1:11" x14ac:dyDescent="0.3">
      <c r="A68" s="28"/>
      <c r="B68" s="28">
        <v>65</v>
      </c>
      <c r="C68" s="37" t="s">
        <v>71</v>
      </c>
      <c r="D68" s="70">
        <v>1.1000000000000001</v>
      </c>
      <c r="E68" s="32"/>
      <c r="F68" s="32">
        <v>1</v>
      </c>
      <c r="G68" s="47">
        <v>16</v>
      </c>
      <c r="H68" s="41">
        <v>6.8750000000000006E-2</v>
      </c>
    </row>
    <row r="69" spans="1:11" x14ac:dyDescent="0.3">
      <c r="A69" s="28"/>
      <c r="B69" s="28">
        <v>66</v>
      </c>
      <c r="C69" s="37" t="s">
        <v>72</v>
      </c>
      <c r="D69" s="70">
        <v>3.05</v>
      </c>
      <c r="E69" s="32"/>
      <c r="F69" s="32">
        <v>1</v>
      </c>
      <c r="G69" s="47">
        <v>3</v>
      </c>
      <c r="H69" s="41">
        <v>1.0166666666666666</v>
      </c>
    </row>
    <row r="70" spans="1:11" x14ac:dyDescent="0.3">
      <c r="A70" s="28"/>
      <c r="B70" s="28">
        <v>67</v>
      </c>
      <c r="C70" s="37" t="s">
        <v>73</v>
      </c>
      <c r="D70" s="70">
        <v>2.1</v>
      </c>
      <c r="E70" s="32"/>
      <c r="F70" s="32">
        <v>1</v>
      </c>
      <c r="G70" s="47">
        <v>1.5</v>
      </c>
      <c r="H70" s="41">
        <v>1.4000000000000001</v>
      </c>
    </row>
    <row r="71" spans="1:11" x14ac:dyDescent="0.3">
      <c r="A71" s="28"/>
      <c r="B71" s="28">
        <v>68</v>
      </c>
      <c r="C71" s="37" t="s">
        <v>296</v>
      </c>
      <c r="D71" s="70">
        <v>7.5</v>
      </c>
      <c r="E71" s="32"/>
      <c r="F71" s="32">
        <v>1</v>
      </c>
      <c r="G71" s="47">
        <v>4.3499999999999996</v>
      </c>
      <c r="H71" s="41">
        <v>1.7241379310344829</v>
      </c>
    </row>
    <row r="72" spans="1:11" x14ac:dyDescent="0.3">
      <c r="A72" s="28"/>
      <c r="B72" s="28">
        <v>69</v>
      </c>
      <c r="C72" s="37" t="s">
        <v>76</v>
      </c>
      <c r="D72" s="70">
        <v>0.74</v>
      </c>
      <c r="E72" s="32"/>
      <c r="F72" s="32">
        <v>1</v>
      </c>
      <c r="G72" s="47">
        <v>20</v>
      </c>
      <c r="H72" s="41">
        <v>3.6999999999999998E-2</v>
      </c>
    </row>
    <row r="73" spans="1:11" x14ac:dyDescent="0.3">
      <c r="A73" s="28"/>
      <c r="B73" s="28">
        <v>70</v>
      </c>
      <c r="C73" s="33" t="s">
        <v>77</v>
      </c>
      <c r="D73" s="70">
        <v>0</v>
      </c>
      <c r="E73" s="32"/>
      <c r="F73" s="32">
        <v>1</v>
      </c>
      <c r="G73" s="47">
        <v>52.14</v>
      </c>
      <c r="H73" s="41">
        <v>0</v>
      </c>
    </row>
    <row r="74" spans="1:11" x14ac:dyDescent="0.3">
      <c r="A74" s="28"/>
      <c r="B74" s="28">
        <v>71</v>
      </c>
      <c r="C74" s="37" t="s">
        <v>436</v>
      </c>
      <c r="D74" s="70">
        <v>7.5</v>
      </c>
      <c r="E74" s="32"/>
      <c r="F74" s="32">
        <v>1</v>
      </c>
      <c r="G74" s="47">
        <v>4.3499999999999996</v>
      </c>
      <c r="H74" s="41">
        <v>1.7241379310344829</v>
      </c>
      <c r="I74" s="34" t="s">
        <v>802</v>
      </c>
      <c r="J74" s="34">
        <v>98.766772654342347</v>
      </c>
      <c r="K74" s="34">
        <v>71</v>
      </c>
    </row>
    <row r="75" spans="1:11" x14ac:dyDescent="0.3">
      <c r="A75" s="11" t="s">
        <v>9</v>
      </c>
      <c r="B75" s="28"/>
      <c r="C75" s="28"/>
      <c r="D75" s="70"/>
      <c r="E75" s="32"/>
      <c r="F75" s="32"/>
      <c r="G75" s="47"/>
      <c r="H75" s="41"/>
    </row>
    <row r="76" spans="1:11" x14ac:dyDescent="0.3">
      <c r="A76" s="11"/>
      <c r="B76" s="28">
        <v>72</v>
      </c>
      <c r="C76" s="37" t="s">
        <v>1501</v>
      </c>
      <c r="D76" s="70">
        <v>3.6</v>
      </c>
      <c r="E76" s="32"/>
      <c r="F76" s="32">
        <v>1</v>
      </c>
      <c r="G76" s="47">
        <v>4</v>
      </c>
      <c r="H76" s="41">
        <v>0.9</v>
      </c>
    </row>
    <row r="77" spans="1:11" x14ac:dyDescent="0.3">
      <c r="A77" s="11"/>
      <c r="B77" s="28">
        <v>73</v>
      </c>
      <c r="C77" s="37" t="s">
        <v>1301</v>
      </c>
      <c r="D77" s="70">
        <v>3.6</v>
      </c>
      <c r="E77" s="32"/>
      <c r="F77" s="32">
        <v>1</v>
      </c>
      <c r="G77" s="47">
        <v>4.34</v>
      </c>
      <c r="H77" s="41">
        <v>0.82949308755760376</v>
      </c>
    </row>
    <row r="78" spans="1:11" x14ac:dyDescent="0.3">
      <c r="A78" s="11"/>
      <c r="B78" s="28">
        <v>74</v>
      </c>
      <c r="C78" s="37" t="s">
        <v>1501</v>
      </c>
      <c r="D78" s="70">
        <v>3.6</v>
      </c>
      <c r="E78" s="32"/>
      <c r="F78" s="32">
        <v>1</v>
      </c>
      <c r="G78" s="47">
        <v>1</v>
      </c>
      <c r="H78" s="41">
        <v>3.6</v>
      </c>
    </row>
    <row r="79" spans="1:11" x14ac:dyDescent="0.3">
      <c r="A79" s="11"/>
      <c r="B79" s="28">
        <v>75</v>
      </c>
      <c r="C79" s="37" t="s">
        <v>298</v>
      </c>
      <c r="D79" s="70">
        <v>6</v>
      </c>
      <c r="E79" s="32"/>
      <c r="F79" s="32">
        <v>1</v>
      </c>
      <c r="G79" s="47">
        <v>1</v>
      </c>
      <c r="H79" s="41">
        <v>6</v>
      </c>
    </row>
    <row r="80" spans="1:11" x14ac:dyDescent="0.3">
      <c r="A80" s="11"/>
      <c r="B80" s="28">
        <v>76</v>
      </c>
      <c r="C80" s="37" t="s">
        <v>1302</v>
      </c>
      <c r="D80" s="70">
        <v>4.45</v>
      </c>
      <c r="E80" s="32"/>
      <c r="F80" s="32">
        <v>1</v>
      </c>
      <c r="G80" s="47">
        <v>4.34</v>
      </c>
      <c r="H80" s="41">
        <v>1.0253456221198158</v>
      </c>
    </row>
    <row r="81" spans="1:11" x14ac:dyDescent="0.3">
      <c r="A81" s="11"/>
      <c r="B81" s="28">
        <v>77</v>
      </c>
      <c r="C81" s="37" t="s">
        <v>1502</v>
      </c>
      <c r="D81" s="70">
        <v>2.5</v>
      </c>
      <c r="E81" s="32"/>
      <c r="F81" s="32">
        <v>1</v>
      </c>
      <c r="G81" s="47">
        <v>1</v>
      </c>
      <c r="H81" s="41">
        <v>2.5</v>
      </c>
      <c r="I81" s="28" t="s">
        <v>297</v>
      </c>
      <c r="J81" s="34">
        <v>14.85483870967742</v>
      </c>
      <c r="K81" s="34">
        <v>6</v>
      </c>
    </row>
    <row r="82" spans="1:11" ht="12.75" customHeight="1" x14ac:dyDescent="0.3">
      <c r="A82" s="11" t="s">
        <v>10</v>
      </c>
      <c r="B82" s="28"/>
      <c r="C82" s="28"/>
      <c r="D82" s="70"/>
      <c r="E82" s="32"/>
      <c r="F82" s="32"/>
      <c r="G82" s="47"/>
      <c r="H82" s="41"/>
    </row>
    <row r="83" spans="1:11" x14ac:dyDescent="0.3">
      <c r="A83" s="11"/>
      <c r="B83" s="28">
        <v>78</v>
      </c>
      <c r="C83" s="37" t="s">
        <v>1503</v>
      </c>
      <c r="D83" s="70">
        <v>41</v>
      </c>
      <c r="E83" s="32"/>
      <c r="F83" s="32">
        <v>1</v>
      </c>
      <c r="G83" s="47">
        <v>260.70999999999998</v>
      </c>
      <c r="H83" s="41">
        <v>0.15726285911549231</v>
      </c>
    </row>
    <row r="84" spans="1:11" x14ac:dyDescent="0.3">
      <c r="A84" s="11"/>
      <c r="B84" s="28">
        <v>79</v>
      </c>
      <c r="C84" s="37" t="s">
        <v>624</v>
      </c>
      <c r="D84" s="70">
        <v>14.4</v>
      </c>
      <c r="E84" s="32"/>
      <c r="F84" s="32">
        <v>4</v>
      </c>
      <c r="G84" s="47">
        <v>104.29</v>
      </c>
      <c r="H84" s="41">
        <v>0.55230606961357753</v>
      </c>
    </row>
    <row r="85" spans="1:11" x14ac:dyDescent="0.3">
      <c r="A85" s="11"/>
      <c r="B85" s="28">
        <v>80</v>
      </c>
      <c r="C85" s="37" t="s">
        <v>1504</v>
      </c>
      <c r="D85" s="70">
        <v>19.5</v>
      </c>
      <c r="E85" s="32"/>
      <c r="F85" s="32">
        <v>2</v>
      </c>
      <c r="G85" s="47">
        <v>104.29</v>
      </c>
      <c r="H85" s="41">
        <v>0.37395723463419311</v>
      </c>
    </row>
    <row r="86" spans="1:11" x14ac:dyDescent="0.3">
      <c r="A86" s="11"/>
      <c r="B86" s="28">
        <v>81</v>
      </c>
      <c r="C86" s="37" t="s">
        <v>1505</v>
      </c>
      <c r="D86" s="70">
        <v>19.5</v>
      </c>
      <c r="E86" s="32"/>
      <c r="F86" s="32">
        <v>2</v>
      </c>
      <c r="G86" s="47">
        <v>104.29</v>
      </c>
      <c r="H86" s="41">
        <v>0.37395723463419311</v>
      </c>
    </row>
    <row r="87" spans="1:11" x14ac:dyDescent="0.3">
      <c r="A87" s="11"/>
      <c r="B87" s="28">
        <v>82</v>
      </c>
      <c r="C87" s="37" t="s">
        <v>1506</v>
      </c>
      <c r="D87" s="70">
        <v>59</v>
      </c>
      <c r="E87" s="32"/>
      <c r="F87" s="32">
        <v>1</v>
      </c>
      <c r="G87" s="47">
        <v>260.70999999999998</v>
      </c>
      <c r="H87" s="41">
        <v>0.22630508994668408</v>
      </c>
    </row>
    <row r="88" spans="1:11" x14ac:dyDescent="0.3">
      <c r="A88" s="11"/>
      <c r="B88" s="28">
        <v>83</v>
      </c>
      <c r="C88" s="37" t="s">
        <v>300</v>
      </c>
      <c r="D88" s="70">
        <v>20</v>
      </c>
      <c r="E88" s="32"/>
      <c r="F88" s="32">
        <v>2</v>
      </c>
      <c r="G88" s="47">
        <v>52.14</v>
      </c>
      <c r="H88" s="41">
        <v>0.76716532412734939</v>
      </c>
    </row>
    <row r="89" spans="1:11" x14ac:dyDescent="0.3">
      <c r="A89" s="11"/>
      <c r="B89" s="28">
        <v>84</v>
      </c>
      <c r="C89" s="37" t="s">
        <v>822</v>
      </c>
      <c r="D89" s="70">
        <v>5</v>
      </c>
      <c r="E89" s="32"/>
      <c r="F89" s="32">
        <v>2</v>
      </c>
      <c r="G89" s="47">
        <v>52.14</v>
      </c>
      <c r="H89" s="41">
        <v>0.19179133103183735</v>
      </c>
    </row>
    <row r="90" spans="1:11" x14ac:dyDescent="0.3">
      <c r="A90" s="11"/>
      <c r="B90" s="28">
        <v>85</v>
      </c>
      <c r="C90" s="37" t="s">
        <v>440</v>
      </c>
      <c r="D90" s="70">
        <v>8</v>
      </c>
      <c r="E90" s="32"/>
      <c r="F90" s="32">
        <v>4</v>
      </c>
      <c r="G90" s="47">
        <v>52.14</v>
      </c>
      <c r="H90" s="41">
        <v>0.61373225930187958</v>
      </c>
    </row>
    <row r="91" spans="1:11" x14ac:dyDescent="0.3">
      <c r="A91" s="11"/>
      <c r="B91" s="28">
        <v>86</v>
      </c>
      <c r="C91" s="37" t="s">
        <v>439</v>
      </c>
      <c r="D91" s="70">
        <v>3</v>
      </c>
      <c r="E91" s="32"/>
      <c r="F91" s="32">
        <v>6</v>
      </c>
      <c r="G91" s="47">
        <v>104.29</v>
      </c>
      <c r="H91" s="41">
        <v>0.17259564675424297</v>
      </c>
    </row>
    <row r="92" spans="1:11" x14ac:dyDescent="0.3">
      <c r="A92" s="11"/>
      <c r="B92" s="28">
        <v>87</v>
      </c>
      <c r="C92" s="37" t="s">
        <v>1507</v>
      </c>
      <c r="D92" s="70">
        <v>25</v>
      </c>
      <c r="E92" s="32"/>
      <c r="F92" s="32">
        <v>3</v>
      </c>
      <c r="G92" s="47">
        <v>104.29</v>
      </c>
      <c r="H92" s="41">
        <v>0.71914852814267904</v>
      </c>
    </row>
    <row r="93" spans="1:11" x14ac:dyDescent="0.3">
      <c r="A93" s="11"/>
      <c r="B93" s="28">
        <v>88</v>
      </c>
      <c r="C93" s="37" t="s">
        <v>1508</v>
      </c>
      <c r="D93" s="70">
        <v>27.5</v>
      </c>
      <c r="E93" s="32"/>
      <c r="F93" s="32">
        <v>3</v>
      </c>
      <c r="G93" s="47">
        <v>104.29</v>
      </c>
      <c r="H93" s="41">
        <v>0.79106338095694695</v>
      </c>
    </row>
    <row r="94" spans="1:11" x14ac:dyDescent="0.3">
      <c r="A94" s="11"/>
      <c r="B94" s="28">
        <v>89</v>
      </c>
      <c r="C94" s="37" t="s">
        <v>445</v>
      </c>
      <c r="D94" s="70">
        <v>28</v>
      </c>
      <c r="E94" s="32"/>
      <c r="F94" s="32">
        <v>1</v>
      </c>
      <c r="G94" s="47">
        <v>104.29</v>
      </c>
      <c r="H94" s="41">
        <v>0.26848211717326681</v>
      </c>
    </row>
    <row r="95" spans="1:11" x14ac:dyDescent="0.3">
      <c r="A95" s="11"/>
      <c r="B95" s="28">
        <v>90</v>
      </c>
      <c r="C95" s="37" t="s">
        <v>825</v>
      </c>
      <c r="D95" s="70">
        <v>19.5</v>
      </c>
      <c r="E95" s="32"/>
      <c r="F95" s="32">
        <v>1</v>
      </c>
      <c r="G95" s="47">
        <v>104.29</v>
      </c>
      <c r="H95" s="41">
        <v>0.18697861731709656</v>
      </c>
    </row>
    <row r="96" spans="1:11" x14ac:dyDescent="0.3">
      <c r="A96" s="11"/>
      <c r="B96" s="28">
        <v>91</v>
      </c>
      <c r="C96" s="37" t="s">
        <v>444</v>
      </c>
      <c r="D96" s="70">
        <v>10.5</v>
      </c>
      <c r="E96" s="32"/>
      <c r="F96" s="32">
        <v>1</v>
      </c>
      <c r="G96" s="47">
        <v>260.70999999999998</v>
      </c>
      <c r="H96" s="41">
        <v>4.0274634651528522E-2</v>
      </c>
    </row>
    <row r="97" spans="1:8" x14ac:dyDescent="0.3">
      <c r="A97" s="11"/>
      <c r="B97" s="28">
        <v>92</v>
      </c>
      <c r="C97" s="37" t="s">
        <v>442</v>
      </c>
      <c r="D97" s="70">
        <v>17</v>
      </c>
      <c r="E97" s="32"/>
      <c r="F97" s="32">
        <v>1</v>
      </c>
      <c r="G97" s="47">
        <v>104.29</v>
      </c>
      <c r="H97" s="41">
        <v>0.16300699971234059</v>
      </c>
    </row>
    <row r="98" spans="1:8" x14ac:dyDescent="0.3">
      <c r="A98" s="11"/>
      <c r="B98" s="28">
        <v>93</v>
      </c>
      <c r="C98" s="37" t="s">
        <v>441</v>
      </c>
      <c r="D98" s="70">
        <v>24</v>
      </c>
      <c r="E98" s="32"/>
      <c r="F98" s="32">
        <v>1</v>
      </c>
      <c r="G98" s="47">
        <v>104.29</v>
      </c>
      <c r="H98" s="41">
        <v>0.23012752900565728</v>
      </c>
    </row>
    <row r="99" spans="1:8" x14ac:dyDescent="0.3">
      <c r="A99" s="11"/>
      <c r="B99" s="28">
        <v>94</v>
      </c>
      <c r="C99" s="37" t="s">
        <v>1509</v>
      </c>
      <c r="D99" s="70">
        <v>19.5</v>
      </c>
      <c r="E99" s="32"/>
      <c r="F99" s="32">
        <v>1</v>
      </c>
      <c r="G99" s="47">
        <v>104.29</v>
      </c>
      <c r="H99" s="41">
        <v>0.18697861731709656</v>
      </c>
    </row>
    <row r="100" spans="1:8" x14ac:dyDescent="0.3">
      <c r="A100" s="11"/>
      <c r="B100" s="28">
        <v>95</v>
      </c>
      <c r="C100" s="37" t="s">
        <v>1510</v>
      </c>
      <c r="D100" s="70">
        <v>25</v>
      </c>
      <c r="E100" s="32"/>
      <c r="F100" s="32">
        <v>1</v>
      </c>
      <c r="G100" s="47">
        <v>104.29</v>
      </c>
      <c r="H100" s="41">
        <v>0.23971617604755968</v>
      </c>
    </row>
    <row r="101" spans="1:8" x14ac:dyDescent="0.3">
      <c r="A101" s="11"/>
      <c r="B101" s="28">
        <v>96</v>
      </c>
      <c r="C101" s="37" t="s">
        <v>1511</v>
      </c>
      <c r="D101" s="70">
        <v>29.5</v>
      </c>
      <c r="E101" s="32"/>
      <c r="F101" s="32">
        <v>1</v>
      </c>
      <c r="G101" s="47">
        <v>104.29</v>
      </c>
      <c r="H101" s="41">
        <v>0.2828650877361204</v>
      </c>
    </row>
    <row r="102" spans="1:8" x14ac:dyDescent="0.3">
      <c r="A102" s="11"/>
      <c r="B102" s="28">
        <v>97</v>
      </c>
      <c r="C102" s="37" t="s">
        <v>446</v>
      </c>
      <c r="D102" s="70">
        <v>15</v>
      </c>
      <c r="E102" s="32"/>
      <c r="F102" s="32">
        <v>1</v>
      </c>
      <c r="G102" s="47">
        <v>104.29</v>
      </c>
      <c r="H102" s="41">
        <v>0.14382970562853581</v>
      </c>
    </row>
    <row r="103" spans="1:8" x14ac:dyDescent="0.3">
      <c r="A103" s="11"/>
      <c r="B103" s="28">
        <v>98</v>
      </c>
      <c r="C103" s="37" t="s">
        <v>1512</v>
      </c>
      <c r="D103" s="70">
        <v>17.5</v>
      </c>
      <c r="E103" s="32"/>
      <c r="F103" s="32">
        <v>2</v>
      </c>
      <c r="G103" s="47">
        <v>104.29</v>
      </c>
      <c r="H103" s="41">
        <v>0.33560264646658355</v>
      </c>
    </row>
    <row r="104" spans="1:8" x14ac:dyDescent="0.3">
      <c r="A104" s="11"/>
      <c r="B104" s="28">
        <v>99</v>
      </c>
      <c r="C104" s="37" t="s">
        <v>1513</v>
      </c>
      <c r="D104" s="70">
        <v>15</v>
      </c>
      <c r="E104" s="32"/>
      <c r="F104" s="32">
        <v>2</v>
      </c>
      <c r="G104" s="47">
        <v>104.29</v>
      </c>
      <c r="H104" s="41">
        <v>0.28765941125707162</v>
      </c>
    </row>
    <row r="105" spans="1:8" x14ac:dyDescent="0.3">
      <c r="A105" s="11"/>
      <c r="B105" s="28">
        <v>100</v>
      </c>
      <c r="C105" s="37" t="s">
        <v>307</v>
      </c>
      <c r="D105" s="70">
        <v>10</v>
      </c>
      <c r="E105" s="32"/>
      <c r="F105" s="32">
        <v>2</v>
      </c>
      <c r="G105" s="47">
        <v>104.29</v>
      </c>
      <c r="H105" s="41">
        <v>0.19177294083804775</v>
      </c>
    </row>
    <row r="106" spans="1:8" x14ac:dyDescent="0.3">
      <c r="A106" s="11"/>
      <c r="B106" s="28">
        <v>101</v>
      </c>
      <c r="C106" s="37" t="s">
        <v>1514</v>
      </c>
      <c r="D106" s="70">
        <v>17.5</v>
      </c>
      <c r="E106" s="32"/>
      <c r="F106" s="32">
        <v>1</v>
      </c>
      <c r="G106" s="47">
        <v>104.29</v>
      </c>
      <c r="H106" s="41">
        <v>0.16780132323329178</v>
      </c>
    </row>
    <row r="107" spans="1:8" x14ac:dyDescent="0.3">
      <c r="A107" s="11"/>
      <c r="B107" s="28">
        <v>102</v>
      </c>
      <c r="C107" s="37" t="s">
        <v>1515</v>
      </c>
      <c r="D107" s="70">
        <v>6.65</v>
      </c>
      <c r="E107" s="32"/>
      <c r="F107" s="32">
        <v>1</v>
      </c>
      <c r="G107" s="47">
        <v>104.29</v>
      </c>
      <c r="H107" s="41">
        <v>6.3764502828650871E-2</v>
      </c>
    </row>
    <row r="108" spans="1:8" x14ac:dyDescent="0.3">
      <c r="A108" s="11"/>
      <c r="B108" s="28">
        <v>103</v>
      </c>
      <c r="C108" s="37" t="s">
        <v>1518</v>
      </c>
      <c r="D108" s="70">
        <v>5.25</v>
      </c>
      <c r="E108" s="32"/>
      <c r="F108" s="32">
        <v>1</v>
      </c>
      <c r="G108" s="47">
        <v>104.29</v>
      </c>
      <c r="H108" s="41">
        <v>5.034039696998753E-2</v>
      </c>
    </row>
    <row r="109" spans="1:8" x14ac:dyDescent="0.3">
      <c r="A109" s="11"/>
      <c r="B109" s="28">
        <v>104</v>
      </c>
      <c r="C109" s="37" t="s">
        <v>1519</v>
      </c>
      <c r="D109" s="70">
        <v>12.25</v>
      </c>
      <c r="E109" s="32"/>
      <c r="F109" s="32">
        <v>1</v>
      </c>
      <c r="G109" s="47">
        <v>104.29</v>
      </c>
      <c r="H109" s="41">
        <v>0.11746092626330425</v>
      </c>
    </row>
    <row r="110" spans="1:8" x14ac:dyDescent="0.3">
      <c r="A110" s="11"/>
      <c r="B110" s="28">
        <v>105</v>
      </c>
      <c r="C110" s="37" t="s">
        <v>1520</v>
      </c>
      <c r="D110" s="70">
        <v>17.5</v>
      </c>
      <c r="E110" s="32"/>
      <c r="F110" s="32">
        <v>1</v>
      </c>
      <c r="G110" s="47">
        <v>104.29</v>
      </c>
      <c r="H110" s="41">
        <v>0.16780132323329178</v>
      </c>
    </row>
    <row r="111" spans="1:8" x14ac:dyDescent="0.3">
      <c r="A111" s="11"/>
      <c r="B111" s="28">
        <v>106</v>
      </c>
      <c r="C111" s="37" t="s">
        <v>1521</v>
      </c>
      <c r="D111" s="70">
        <v>9.5</v>
      </c>
      <c r="E111" s="32"/>
      <c r="F111" s="32">
        <v>3</v>
      </c>
      <c r="G111" s="47">
        <v>104.29</v>
      </c>
      <c r="H111" s="41">
        <v>0.27327644069421803</v>
      </c>
    </row>
    <row r="112" spans="1:8" x14ac:dyDescent="0.3">
      <c r="A112" s="11"/>
      <c r="B112" s="28">
        <v>107</v>
      </c>
      <c r="C112" s="37" t="s">
        <v>447</v>
      </c>
      <c r="D112" s="70">
        <v>10</v>
      </c>
      <c r="E112" s="32"/>
      <c r="F112" s="32">
        <v>2</v>
      </c>
      <c r="G112" s="47">
        <v>104.29</v>
      </c>
      <c r="H112" s="41">
        <v>0.19177294083804775</v>
      </c>
    </row>
    <row r="113" spans="1:8" x14ac:dyDescent="0.3">
      <c r="A113" s="11"/>
      <c r="B113" s="28">
        <v>108</v>
      </c>
      <c r="C113" s="37" t="s">
        <v>1523</v>
      </c>
      <c r="D113" s="70">
        <v>15</v>
      </c>
      <c r="E113" s="32"/>
      <c r="F113" s="32">
        <v>1</v>
      </c>
      <c r="G113" s="47">
        <v>104.29</v>
      </c>
      <c r="H113" s="41">
        <v>0.14382970562853581</v>
      </c>
    </row>
    <row r="114" spans="1:8" x14ac:dyDescent="0.3">
      <c r="A114" s="11"/>
      <c r="B114" s="28">
        <v>109</v>
      </c>
      <c r="C114" s="37" t="s">
        <v>1546</v>
      </c>
      <c r="D114" s="70">
        <v>15</v>
      </c>
      <c r="E114" s="32"/>
      <c r="F114" s="32">
        <v>1</v>
      </c>
      <c r="G114" s="47">
        <v>104.29</v>
      </c>
      <c r="H114" s="41">
        <v>0.14382970562853581</v>
      </c>
    </row>
    <row r="115" spans="1:8" x14ac:dyDescent="0.3">
      <c r="A115" s="11"/>
      <c r="B115" s="28">
        <v>110</v>
      </c>
      <c r="C115" s="37" t="s">
        <v>1524</v>
      </c>
      <c r="D115" s="70">
        <v>15</v>
      </c>
      <c r="E115" s="32"/>
      <c r="F115" s="32">
        <v>2</v>
      </c>
      <c r="G115" s="47">
        <v>156.43</v>
      </c>
      <c r="H115" s="41">
        <v>0.19177907051077159</v>
      </c>
    </row>
    <row r="116" spans="1:8" x14ac:dyDescent="0.3">
      <c r="A116" s="11"/>
      <c r="B116" s="28">
        <v>111</v>
      </c>
      <c r="C116" s="37" t="s">
        <v>1304</v>
      </c>
      <c r="D116" s="70">
        <v>12</v>
      </c>
      <c r="E116" s="32"/>
      <c r="F116" s="32">
        <v>2</v>
      </c>
      <c r="G116" s="47">
        <v>260.70999999999998</v>
      </c>
      <c r="H116" s="41">
        <v>9.2056307774922339E-2</v>
      </c>
    </row>
    <row r="117" spans="1:8" x14ac:dyDescent="0.3">
      <c r="A117" s="11"/>
      <c r="B117" s="28">
        <v>112</v>
      </c>
      <c r="C117" s="37" t="s">
        <v>1516</v>
      </c>
      <c r="D117" s="70">
        <v>10.5</v>
      </c>
      <c r="E117" s="32"/>
      <c r="F117" s="32">
        <v>1</v>
      </c>
      <c r="G117" s="47">
        <v>104.29</v>
      </c>
      <c r="H117" s="41">
        <v>0.10068079393997506</v>
      </c>
    </row>
    <row r="118" spans="1:8" x14ac:dyDescent="0.3">
      <c r="A118" s="11"/>
      <c r="B118" s="28">
        <v>113</v>
      </c>
      <c r="C118" s="37" t="s">
        <v>1532</v>
      </c>
      <c r="D118" s="70">
        <v>7.99</v>
      </c>
      <c r="E118" s="32"/>
      <c r="F118" s="32">
        <v>1</v>
      </c>
      <c r="G118" s="47">
        <v>52.14</v>
      </c>
      <c r="H118" s="41">
        <v>0.15324127349443806</v>
      </c>
    </row>
    <row r="119" spans="1:8" x14ac:dyDescent="0.3">
      <c r="A119" s="11"/>
      <c r="B119" s="28">
        <v>114</v>
      </c>
      <c r="C119" s="37" t="s">
        <v>308</v>
      </c>
      <c r="D119" s="70">
        <v>25</v>
      </c>
      <c r="E119" s="32"/>
      <c r="F119" s="32">
        <v>1</v>
      </c>
      <c r="G119" s="47">
        <v>208.57</v>
      </c>
      <c r="H119" s="41">
        <v>0.11986383468379921</v>
      </c>
    </row>
    <row r="120" spans="1:8" x14ac:dyDescent="0.3">
      <c r="A120" s="11"/>
      <c r="B120" s="28">
        <v>115</v>
      </c>
      <c r="C120" s="37" t="s">
        <v>1535</v>
      </c>
      <c r="D120" s="70">
        <v>9.99</v>
      </c>
      <c r="E120" s="32"/>
      <c r="F120" s="32">
        <v>1</v>
      </c>
      <c r="G120" s="47">
        <v>208.57</v>
      </c>
      <c r="H120" s="41">
        <v>4.7897588339646163E-2</v>
      </c>
    </row>
    <row r="121" spans="1:8" x14ac:dyDescent="0.3">
      <c r="A121" s="11"/>
      <c r="B121" s="28">
        <v>116</v>
      </c>
      <c r="C121" s="37" t="s">
        <v>1536</v>
      </c>
      <c r="D121" s="70">
        <v>9.99</v>
      </c>
      <c r="E121" s="32"/>
      <c r="F121" s="32">
        <v>1</v>
      </c>
      <c r="G121" s="47">
        <v>521.42999999999995</v>
      </c>
      <c r="H121" s="41">
        <v>1.9158851619584607E-2</v>
      </c>
    </row>
    <row r="122" spans="1:8" x14ac:dyDescent="0.3">
      <c r="A122" s="11"/>
      <c r="B122" s="28">
        <v>117</v>
      </c>
      <c r="C122" s="37" t="s">
        <v>1533</v>
      </c>
      <c r="D122" s="70">
        <v>15.99</v>
      </c>
      <c r="E122" s="32"/>
      <c r="F122" s="32">
        <v>1</v>
      </c>
      <c r="G122" s="47">
        <v>208.57</v>
      </c>
      <c r="H122" s="41">
        <v>7.6664908663757969E-2</v>
      </c>
    </row>
    <row r="123" spans="1:8" x14ac:dyDescent="0.3">
      <c r="A123" s="11"/>
      <c r="B123" s="28">
        <v>118</v>
      </c>
      <c r="C123" s="37" t="s">
        <v>1534</v>
      </c>
      <c r="D123" s="70">
        <v>17.989999999999998</v>
      </c>
      <c r="E123" s="32"/>
      <c r="F123" s="32">
        <v>1</v>
      </c>
      <c r="G123" s="47">
        <v>208.57</v>
      </c>
      <c r="H123" s="41">
        <v>8.6254015438461909E-2</v>
      </c>
    </row>
    <row r="124" spans="1:8" x14ac:dyDescent="0.3">
      <c r="A124" s="11"/>
      <c r="B124" s="28">
        <v>119</v>
      </c>
      <c r="C124" s="37" t="s">
        <v>1525</v>
      </c>
      <c r="D124" s="70">
        <v>28</v>
      </c>
      <c r="E124" s="32"/>
      <c r="F124" s="32">
        <v>1</v>
      </c>
      <c r="G124" s="47">
        <v>104.29</v>
      </c>
      <c r="H124" s="41">
        <v>0.26848211717326681</v>
      </c>
    </row>
    <row r="125" spans="1:8" x14ac:dyDescent="0.3">
      <c r="A125" s="11"/>
      <c r="B125" s="28">
        <v>120</v>
      </c>
      <c r="C125" s="37" t="s">
        <v>1526</v>
      </c>
      <c r="D125" s="70">
        <v>28</v>
      </c>
      <c r="E125" s="32"/>
      <c r="F125" s="32">
        <v>1</v>
      </c>
      <c r="G125" s="47">
        <v>52.14</v>
      </c>
      <c r="H125" s="41">
        <v>0.53701572688914456</v>
      </c>
    </row>
    <row r="126" spans="1:8" x14ac:dyDescent="0.3">
      <c r="A126" s="11"/>
      <c r="B126" s="28">
        <v>121</v>
      </c>
      <c r="C126" s="37" t="s">
        <v>101</v>
      </c>
      <c r="D126" s="70">
        <v>24.99</v>
      </c>
      <c r="E126" s="32"/>
      <c r="F126" s="32">
        <v>1</v>
      </c>
      <c r="G126" s="47">
        <v>52.14</v>
      </c>
      <c r="H126" s="41">
        <v>0.47928653624856155</v>
      </c>
    </row>
    <row r="127" spans="1:8" x14ac:dyDescent="0.3">
      <c r="A127" s="11"/>
      <c r="B127" s="28">
        <v>122</v>
      </c>
      <c r="C127" s="37" t="s">
        <v>1537</v>
      </c>
      <c r="D127" s="70">
        <v>34.99</v>
      </c>
      <c r="E127" s="32"/>
      <c r="F127" s="32">
        <v>1</v>
      </c>
      <c r="G127" s="47">
        <v>260.70999999999998</v>
      </c>
      <c r="H127" s="41">
        <v>0.13421042537685554</v>
      </c>
    </row>
    <row r="128" spans="1:8" x14ac:dyDescent="0.3">
      <c r="A128" s="28"/>
      <c r="B128" s="28">
        <v>123</v>
      </c>
      <c r="C128" s="43" t="s">
        <v>962</v>
      </c>
      <c r="D128" s="70">
        <v>9.6</v>
      </c>
      <c r="E128" s="32"/>
      <c r="F128" s="32">
        <v>2</v>
      </c>
      <c r="G128" s="47">
        <v>52.14</v>
      </c>
      <c r="H128" s="41">
        <v>0.36823935558112769</v>
      </c>
    </row>
    <row r="129" spans="1:8" x14ac:dyDescent="0.3">
      <c r="A129" s="28"/>
      <c r="B129" s="28">
        <v>124</v>
      </c>
      <c r="C129" s="43" t="s">
        <v>957</v>
      </c>
      <c r="D129" s="70">
        <v>12.8</v>
      </c>
      <c r="E129" s="32"/>
      <c r="F129" s="32">
        <v>3</v>
      </c>
      <c r="G129" s="47">
        <v>52.14</v>
      </c>
      <c r="H129" s="41">
        <v>0.73647871116225561</v>
      </c>
    </row>
    <row r="130" spans="1:8" x14ac:dyDescent="0.3">
      <c r="A130" s="28"/>
      <c r="B130" s="28">
        <v>125</v>
      </c>
      <c r="C130" s="43" t="s">
        <v>956</v>
      </c>
      <c r="D130" s="70">
        <v>29.5</v>
      </c>
      <c r="E130" s="32"/>
      <c r="F130" s="32">
        <v>1</v>
      </c>
      <c r="G130" s="47">
        <v>260.70999999999998</v>
      </c>
      <c r="H130" s="41">
        <v>0.11315254497334204</v>
      </c>
    </row>
    <row r="131" spans="1:8" x14ac:dyDescent="0.3">
      <c r="A131" s="28"/>
      <c r="B131" s="28">
        <v>126</v>
      </c>
      <c r="C131" s="43" t="s">
        <v>955</v>
      </c>
      <c r="D131" s="70">
        <v>19.5</v>
      </c>
      <c r="E131" s="32"/>
      <c r="F131" s="32">
        <v>2</v>
      </c>
      <c r="G131" s="47">
        <v>104.29</v>
      </c>
      <c r="H131" s="41">
        <v>0.37395723463419311</v>
      </c>
    </row>
    <row r="132" spans="1:8" x14ac:dyDescent="0.3">
      <c r="A132" s="28"/>
      <c r="B132" s="28">
        <v>127</v>
      </c>
      <c r="C132" s="43" t="s">
        <v>961</v>
      </c>
      <c r="D132" s="70">
        <v>4</v>
      </c>
      <c r="E132" s="32"/>
      <c r="F132" s="32">
        <v>10</v>
      </c>
      <c r="G132" s="47">
        <v>104.29</v>
      </c>
      <c r="H132" s="41">
        <v>0.38354588167609549</v>
      </c>
    </row>
    <row r="133" spans="1:8" x14ac:dyDescent="0.3">
      <c r="A133" s="28"/>
      <c r="B133" s="28">
        <v>128</v>
      </c>
      <c r="C133" s="43" t="s">
        <v>1530</v>
      </c>
      <c r="D133" s="70">
        <v>7.5</v>
      </c>
      <c r="E133" s="32"/>
      <c r="F133" s="32">
        <v>2</v>
      </c>
      <c r="G133" s="47">
        <v>104.29</v>
      </c>
      <c r="H133" s="41">
        <v>0.14382970562853581</v>
      </c>
    </row>
    <row r="134" spans="1:8" x14ac:dyDescent="0.3">
      <c r="A134" s="28"/>
      <c r="B134" s="28">
        <v>129</v>
      </c>
      <c r="C134" s="43" t="s">
        <v>88</v>
      </c>
      <c r="D134" s="70">
        <v>10</v>
      </c>
      <c r="E134" s="32"/>
      <c r="F134" s="32">
        <v>3</v>
      </c>
      <c r="G134" s="47">
        <v>104.29</v>
      </c>
      <c r="H134" s="41">
        <v>0.28765941125707162</v>
      </c>
    </row>
    <row r="135" spans="1:8" x14ac:dyDescent="0.3">
      <c r="A135" s="28"/>
      <c r="B135" s="28">
        <v>130</v>
      </c>
      <c r="C135" s="43" t="s">
        <v>1531</v>
      </c>
      <c r="D135" s="70">
        <v>12.8</v>
      </c>
      <c r="E135" s="32"/>
      <c r="F135" s="32">
        <v>2</v>
      </c>
      <c r="G135" s="47">
        <v>104.29</v>
      </c>
      <c r="H135" s="41">
        <v>0.24546936427270111</v>
      </c>
    </row>
    <row r="136" spans="1:8" x14ac:dyDescent="0.3">
      <c r="A136" s="28"/>
      <c r="B136" s="28">
        <v>131</v>
      </c>
      <c r="C136" s="43" t="s">
        <v>960</v>
      </c>
      <c r="D136" s="70">
        <v>68</v>
      </c>
      <c r="E136" s="32"/>
      <c r="F136" s="32">
        <v>1</v>
      </c>
      <c r="G136" s="47">
        <v>521.42999999999995</v>
      </c>
      <c r="H136" s="41">
        <v>0.13041060161479012</v>
      </c>
    </row>
    <row r="137" spans="1:8" x14ac:dyDescent="0.3">
      <c r="A137" s="28"/>
      <c r="B137" s="28">
        <v>132</v>
      </c>
      <c r="C137" s="43" t="s">
        <v>958</v>
      </c>
      <c r="D137" s="70">
        <v>17.45</v>
      </c>
      <c r="E137" s="32"/>
      <c r="F137" s="32">
        <v>1</v>
      </c>
      <c r="G137" s="47">
        <v>260.70999999999998</v>
      </c>
      <c r="H137" s="41">
        <v>6.6932607111349782E-2</v>
      </c>
    </row>
    <row r="138" spans="1:8" x14ac:dyDescent="0.3">
      <c r="A138" s="28"/>
      <c r="B138" s="28">
        <v>133</v>
      </c>
      <c r="C138" s="43" t="s">
        <v>959</v>
      </c>
      <c r="D138" s="70">
        <v>69</v>
      </c>
      <c r="E138" s="32"/>
      <c r="F138" s="32">
        <v>1</v>
      </c>
      <c r="G138" s="47">
        <v>260.70999999999998</v>
      </c>
      <c r="H138" s="41">
        <v>0.26466188485290171</v>
      </c>
    </row>
    <row r="139" spans="1:8" x14ac:dyDescent="0.3">
      <c r="A139" s="28"/>
      <c r="B139" s="28">
        <v>134</v>
      </c>
      <c r="C139" s="33" t="s">
        <v>1378</v>
      </c>
      <c r="D139" s="70">
        <v>45</v>
      </c>
      <c r="E139" s="32"/>
      <c r="F139" s="32">
        <v>1</v>
      </c>
      <c r="G139" s="47">
        <v>208.57</v>
      </c>
      <c r="H139" s="41">
        <v>0.21575490243083859</v>
      </c>
    </row>
    <row r="140" spans="1:8" x14ac:dyDescent="0.3">
      <c r="A140" s="28"/>
      <c r="B140" s="28">
        <v>135</v>
      </c>
      <c r="C140" s="33" t="s">
        <v>1377</v>
      </c>
      <c r="D140" s="70">
        <v>14.99</v>
      </c>
      <c r="E140" s="32"/>
      <c r="F140" s="32"/>
      <c r="G140" s="47">
        <v>52.14</v>
      </c>
      <c r="H140" s="41">
        <v>0</v>
      </c>
    </row>
    <row r="141" spans="1:8" x14ac:dyDescent="0.3">
      <c r="A141" s="28"/>
      <c r="B141" s="28">
        <v>136</v>
      </c>
      <c r="C141" s="33" t="s">
        <v>1525</v>
      </c>
      <c r="D141" s="70">
        <v>28</v>
      </c>
      <c r="E141" s="32"/>
      <c r="F141" s="32">
        <v>1</v>
      </c>
      <c r="G141" s="47">
        <v>208.57</v>
      </c>
      <c r="H141" s="41">
        <v>0.1342474948458551</v>
      </c>
    </row>
    <row r="142" spans="1:8" x14ac:dyDescent="0.3">
      <c r="A142" s="28"/>
      <c r="B142" s="28">
        <v>137</v>
      </c>
      <c r="C142" s="33" t="s">
        <v>1526</v>
      </c>
      <c r="D142" s="70">
        <v>28</v>
      </c>
      <c r="E142" s="32"/>
      <c r="F142" s="32">
        <v>1</v>
      </c>
      <c r="G142" s="47">
        <v>208.57</v>
      </c>
      <c r="H142" s="41">
        <v>0.1342474948458551</v>
      </c>
    </row>
    <row r="143" spans="1:8" x14ac:dyDescent="0.3">
      <c r="A143" s="28"/>
      <c r="B143" s="28">
        <v>138</v>
      </c>
      <c r="C143" s="33" t="s">
        <v>102</v>
      </c>
      <c r="D143" s="70">
        <v>17.600000000000001</v>
      </c>
      <c r="E143" s="32"/>
      <c r="F143" s="32">
        <v>1</v>
      </c>
      <c r="G143" s="47">
        <v>104.29</v>
      </c>
      <c r="H143" s="41">
        <v>0.16876018793748201</v>
      </c>
    </row>
    <row r="144" spans="1:8" x14ac:dyDescent="0.3">
      <c r="A144" s="28"/>
      <c r="B144" s="28">
        <v>139</v>
      </c>
      <c r="C144" s="33" t="s">
        <v>1375</v>
      </c>
      <c r="D144" s="70">
        <v>4.99</v>
      </c>
      <c r="E144" s="32"/>
      <c r="F144" s="32">
        <v>2</v>
      </c>
      <c r="G144" s="47">
        <v>52.14</v>
      </c>
      <c r="H144" s="41">
        <v>0.1914077483697737</v>
      </c>
    </row>
    <row r="145" spans="1:8" x14ac:dyDescent="0.3">
      <c r="A145" s="28"/>
      <c r="B145" s="28">
        <v>140</v>
      </c>
      <c r="C145" s="33" t="s">
        <v>1376</v>
      </c>
      <c r="D145" s="70">
        <v>4.99</v>
      </c>
      <c r="E145" s="32"/>
      <c r="F145" s="32">
        <v>1</v>
      </c>
      <c r="G145" s="47">
        <v>52.14</v>
      </c>
      <c r="H145" s="41">
        <v>9.570387418488685E-2</v>
      </c>
    </row>
    <row r="146" spans="1:8" x14ac:dyDescent="0.3">
      <c r="A146" s="28"/>
      <c r="B146" s="28">
        <v>141</v>
      </c>
      <c r="C146" s="43" t="s">
        <v>953</v>
      </c>
      <c r="D146" s="70">
        <v>6.4</v>
      </c>
      <c r="E146" s="32"/>
      <c r="F146" s="32">
        <v>2</v>
      </c>
      <c r="G146" s="47">
        <v>521.42999999999995</v>
      </c>
      <c r="H146" s="41">
        <v>2.4547877951019315E-2</v>
      </c>
    </row>
    <row r="147" spans="1:8" x14ac:dyDescent="0.3">
      <c r="A147" s="28"/>
      <c r="B147" s="28">
        <v>142</v>
      </c>
      <c r="C147" s="43" t="s">
        <v>1379</v>
      </c>
      <c r="D147" s="70">
        <v>8</v>
      </c>
      <c r="E147" s="32"/>
      <c r="F147" s="32">
        <v>3</v>
      </c>
      <c r="G147" s="47">
        <v>52.14</v>
      </c>
      <c r="H147" s="41">
        <v>0.46029919447640966</v>
      </c>
    </row>
    <row r="148" spans="1:8" x14ac:dyDescent="0.3">
      <c r="A148" s="28"/>
      <c r="B148" s="28">
        <v>143</v>
      </c>
      <c r="C148" s="43" t="s">
        <v>1380</v>
      </c>
      <c r="D148" s="70">
        <v>10</v>
      </c>
      <c r="E148" s="32"/>
      <c r="F148" s="32">
        <v>1</v>
      </c>
      <c r="G148" s="47">
        <v>104.29</v>
      </c>
      <c r="H148" s="41">
        <v>9.5886470419023873E-2</v>
      </c>
    </row>
    <row r="149" spans="1:8" x14ac:dyDescent="0.3">
      <c r="A149" s="28"/>
      <c r="B149" s="28">
        <v>144</v>
      </c>
      <c r="C149" s="43" t="s">
        <v>1381</v>
      </c>
      <c r="D149" s="70">
        <v>4</v>
      </c>
      <c r="E149" s="32"/>
      <c r="F149" s="32">
        <v>6</v>
      </c>
      <c r="G149" s="47">
        <v>104.29</v>
      </c>
      <c r="H149" s="41">
        <v>0.23012752900565728</v>
      </c>
    </row>
    <row r="150" spans="1:8" x14ac:dyDescent="0.3">
      <c r="A150" s="28"/>
      <c r="B150" s="28">
        <v>145</v>
      </c>
      <c r="C150" s="43" t="s">
        <v>1382</v>
      </c>
      <c r="D150" s="70">
        <v>20</v>
      </c>
      <c r="E150" s="32"/>
      <c r="F150" s="32">
        <v>2</v>
      </c>
      <c r="G150" s="47">
        <v>104.29</v>
      </c>
      <c r="H150" s="41">
        <v>0.38354588167609549</v>
      </c>
    </row>
    <row r="151" spans="1:8" x14ac:dyDescent="0.3">
      <c r="A151" s="28"/>
      <c r="B151" s="28">
        <v>146</v>
      </c>
      <c r="C151" s="43" t="s">
        <v>1383</v>
      </c>
      <c r="D151" s="70">
        <v>20</v>
      </c>
      <c r="E151" s="32"/>
      <c r="F151" s="32">
        <v>2</v>
      </c>
      <c r="G151" s="47">
        <v>104.29</v>
      </c>
      <c r="H151" s="41">
        <v>0.38354588167609549</v>
      </c>
    </row>
    <row r="152" spans="1:8" x14ac:dyDescent="0.3">
      <c r="A152" s="28"/>
      <c r="B152" s="28">
        <v>147</v>
      </c>
      <c r="C152" s="43" t="s">
        <v>1384</v>
      </c>
      <c r="D152" s="70">
        <v>8</v>
      </c>
      <c r="E152" s="32"/>
      <c r="F152" s="32">
        <v>2</v>
      </c>
      <c r="G152" s="47">
        <v>104.29</v>
      </c>
      <c r="H152" s="41">
        <v>0.15341835267043819</v>
      </c>
    </row>
    <row r="153" spans="1:8" x14ac:dyDescent="0.3">
      <c r="A153" s="28"/>
      <c r="B153" s="28">
        <v>148</v>
      </c>
      <c r="C153" s="43" t="s">
        <v>1527</v>
      </c>
      <c r="D153" s="70">
        <v>45</v>
      </c>
      <c r="E153" s="32"/>
      <c r="F153" s="32">
        <v>1</v>
      </c>
      <c r="G153" s="47">
        <v>104.29</v>
      </c>
      <c r="H153" s="41">
        <v>0.43148911688560743</v>
      </c>
    </row>
    <row r="154" spans="1:8" x14ac:dyDescent="0.3">
      <c r="A154" s="28"/>
      <c r="B154" s="28">
        <v>149</v>
      </c>
      <c r="C154" s="43" t="s">
        <v>1385</v>
      </c>
      <c r="D154" s="70">
        <v>45</v>
      </c>
      <c r="E154" s="32"/>
      <c r="F154" s="32">
        <v>1</v>
      </c>
      <c r="G154" s="47">
        <v>104.29</v>
      </c>
      <c r="H154" s="41">
        <v>0.43148911688560743</v>
      </c>
    </row>
    <row r="155" spans="1:8" x14ac:dyDescent="0.3">
      <c r="A155" s="28"/>
      <c r="B155" s="28">
        <v>150</v>
      </c>
      <c r="C155" s="43" t="s">
        <v>1528</v>
      </c>
      <c r="D155" s="70">
        <v>25</v>
      </c>
      <c r="E155" s="32"/>
      <c r="F155" s="32">
        <v>1</v>
      </c>
      <c r="G155" s="47">
        <v>104.29</v>
      </c>
      <c r="H155" s="41">
        <v>0.23971617604755968</v>
      </c>
    </row>
    <row r="156" spans="1:8" x14ac:dyDescent="0.3">
      <c r="A156" s="28"/>
      <c r="B156" s="28">
        <v>151</v>
      </c>
      <c r="C156" s="43" t="s">
        <v>1529</v>
      </c>
      <c r="D156" s="70">
        <v>12.5</v>
      </c>
      <c r="E156" s="32"/>
      <c r="F156" s="32">
        <v>2</v>
      </c>
      <c r="G156" s="47">
        <v>104.29</v>
      </c>
      <c r="H156" s="41">
        <v>0.23971617604755968</v>
      </c>
    </row>
    <row r="157" spans="1:8" x14ac:dyDescent="0.3">
      <c r="A157" s="28"/>
      <c r="B157" s="28">
        <v>152</v>
      </c>
      <c r="C157" s="43" t="s">
        <v>1386</v>
      </c>
      <c r="D157" s="70">
        <v>14</v>
      </c>
      <c r="E157" s="32"/>
      <c r="F157" s="32">
        <v>1</v>
      </c>
      <c r="G157" s="47">
        <v>260.70999999999998</v>
      </c>
      <c r="H157" s="41">
        <v>5.3699512868704696E-2</v>
      </c>
    </row>
    <row r="158" spans="1:8" x14ac:dyDescent="0.3">
      <c r="A158" s="28"/>
      <c r="B158" s="28">
        <v>153</v>
      </c>
      <c r="C158" s="43" t="s">
        <v>1391</v>
      </c>
      <c r="D158" s="70">
        <v>18.2</v>
      </c>
      <c r="E158" s="32"/>
      <c r="F158" s="32">
        <v>2</v>
      </c>
      <c r="G158" s="47">
        <v>208.57</v>
      </c>
      <c r="H158" s="41">
        <v>0.17452174329961165</v>
      </c>
    </row>
    <row r="159" spans="1:8" x14ac:dyDescent="0.3">
      <c r="A159" s="28"/>
      <c r="B159" s="28">
        <v>154</v>
      </c>
      <c r="C159" s="43" t="s">
        <v>1517</v>
      </c>
      <c r="D159" s="70">
        <v>17.5</v>
      </c>
      <c r="E159" s="32"/>
      <c r="F159" s="32">
        <v>1</v>
      </c>
      <c r="G159" s="47">
        <v>260.70999999999998</v>
      </c>
      <c r="H159" s="41">
        <v>6.7124391085880863E-2</v>
      </c>
    </row>
    <row r="160" spans="1:8" x14ac:dyDescent="0.3">
      <c r="A160" s="28"/>
      <c r="B160" s="28">
        <v>155</v>
      </c>
      <c r="C160" s="43" t="s">
        <v>1522</v>
      </c>
      <c r="D160" s="70">
        <v>17.5</v>
      </c>
      <c r="E160" s="32"/>
      <c r="F160" s="32">
        <v>1</v>
      </c>
      <c r="G160" s="47">
        <v>104.28</v>
      </c>
      <c r="H160" s="41">
        <v>0.16781741465285768</v>
      </c>
    </row>
    <row r="161" spans="1:11" x14ac:dyDescent="0.3">
      <c r="A161" s="28"/>
      <c r="B161" s="28">
        <v>156</v>
      </c>
      <c r="C161" s="43" t="s">
        <v>107</v>
      </c>
      <c r="D161" s="70">
        <v>6.65</v>
      </c>
      <c r="E161" s="32"/>
      <c r="F161" s="32">
        <v>1</v>
      </c>
      <c r="G161" s="47">
        <v>104.28</v>
      </c>
      <c r="H161" s="41">
        <v>6.3770617568085927E-2</v>
      </c>
    </row>
    <row r="162" spans="1:11" x14ac:dyDescent="0.3">
      <c r="A162" s="28"/>
      <c r="B162" s="28">
        <v>157</v>
      </c>
      <c r="C162" s="43" t="s">
        <v>954</v>
      </c>
      <c r="D162" s="70">
        <v>8</v>
      </c>
      <c r="E162" s="32"/>
      <c r="F162" s="32">
        <v>2</v>
      </c>
      <c r="G162" s="47">
        <v>521.42999999999995</v>
      </c>
      <c r="H162" s="41">
        <v>3.0684847438774143E-2</v>
      </c>
    </row>
    <row r="163" spans="1:11" x14ac:dyDescent="0.3">
      <c r="A163" s="28"/>
      <c r="B163" s="28">
        <v>158</v>
      </c>
      <c r="C163" s="43" t="s">
        <v>1303</v>
      </c>
      <c r="D163" s="70">
        <v>29.5</v>
      </c>
      <c r="E163" s="32"/>
      <c r="F163" s="32">
        <v>2</v>
      </c>
      <c r="G163" s="47">
        <v>52</v>
      </c>
      <c r="H163" s="41">
        <v>1.1346153846153846</v>
      </c>
      <c r="I163" s="28" t="s">
        <v>10</v>
      </c>
      <c r="J163" s="34">
        <v>19.943522847530453</v>
      </c>
      <c r="K163" s="34">
        <v>81</v>
      </c>
    </row>
    <row r="164" spans="1:11" x14ac:dyDescent="0.3">
      <c r="A164" s="11" t="s">
        <v>11</v>
      </c>
      <c r="B164" s="28"/>
      <c r="C164" s="28"/>
      <c r="D164" s="70"/>
      <c r="E164" s="32"/>
      <c r="F164" s="32"/>
      <c r="G164" s="47"/>
      <c r="H164" s="41"/>
    </row>
    <row r="165" spans="1:11" x14ac:dyDescent="0.3">
      <c r="A165" s="11"/>
      <c r="B165" s="28">
        <v>159</v>
      </c>
      <c r="C165" s="37" t="s">
        <v>881</v>
      </c>
      <c r="D165" s="70">
        <v>8.77</v>
      </c>
      <c r="E165" s="32"/>
      <c r="F165" s="32">
        <v>1</v>
      </c>
      <c r="G165" s="47">
        <v>1</v>
      </c>
      <c r="H165" s="41">
        <v>8.77</v>
      </c>
    </row>
    <row r="166" spans="1:11" x14ac:dyDescent="0.3">
      <c r="A166" s="28"/>
      <c r="B166" s="28">
        <v>160</v>
      </c>
      <c r="C166" s="43" t="s">
        <v>110</v>
      </c>
      <c r="D166" s="70">
        <v>170.21428571428572</v>
      </c>
      <c r="E166" s="32"/>
      <c r="F166" s="32">
        <v>1</v>
      </c>
      <c r="G166" s="47">
        <v>1</v>
      </c>
      <c r="H166" s="41">
        <v>170.21428571428572</v>
      </c>
    </row>
    <row r="167" spans="1:11" x14ac:dyDescent="0.3">
      <c r="A167" s="28"/>
      <c r="B167" s="28">
        <v>161</v>
      </c>
      <c r="C167" s="43" t="s">
        <v>111</v>
      </c>
      <c r="D167" s="70">
        <v>7.12</v>
      </c>
      <c r="E167" s="32"/>
      <c r="F167" s="32">
        <v>1</v>
      </c>
      <c r="G167" s="47">
        <v>1</v>
      </c>
      <c r="H167" s="41">
        <v>7.12</v>
      </c>
    </row>
    <row r="168" spans="1:11" x14ac:dyDescent="0.3">
      <c r="A168" s="28"/>
      <c r="B168" s="28">
        <v>162</v>
      </c>
      <c r="C168" s="43" t="s">
        <v>112</v>
      </c>
      <c r="D168" s="53">
        <v>1.323</v>
      </c>
      <c r="E168" s="32"/>
      <c r="F168" s="32">
        <v>1</v>
      </c>
      <c r="G168" s="47">
        <v>1</v>
      </c>
      <c r="H168" s="41">
        <v>1.323</v>
      </c>
    </row>
    <row r="169" spans="1:11" x14ac:dyDescent="0.3">
      <c r="A169" s="28"/>
      <c r="B169" s="28">
        <v>163</v>
      </c>
      <c r="C169" s="43" t="s">
        <v>113</v>
      </c>
      <c r="D169" s="70">
        <v>17.12</v>
      </c>
      <c r="E169" s="32"/>
      <c r="F169" s="32">
        <v>1</v>
      </c>
      <c r="G169" s="47">
        <v>1</v>
      </c>
      <c r="H169" s="41">
        <v>17.12</v>
      </c>
    </row>
    <row r="170" spans="1:11" x14ac:dyDescent="0.3">
      <c r="A170" s="28"/>
      <c r="B170" s="28">
        <v>164</v>
      </c>
      <c r="C170" s="43" t="s">
        <v>114</v>
      </c>
      <c r="D170" s="70">
        <v>150</v>
      </c>
      <c r="E170" s="32"/>
      <c r="F170" s="32">
        <v>1</v>
      </c>
      <c r="G170" s="47">
        <v>52.14</v>
      </c>
      <c r="H170" s="41">
        <v>2.8768699654775602</v>
      </c>
      <c r="I170" s="28" t="s">
        <v>11</v>
      </c>
      <c r="J170" s="34">
        <v>207.42415567976332</v>
      </c>
      <c r="K170" s="34">
        <v>6</v>
      </c>
    </row>
    <row r="171" spans="1:11" x14ac:dyDescent="0.3">
      <c r="A171" s="11" t="s">
        <v>12</v>
      </c>
      <c r="B171" s="28"/>
      <c r="C171" s="28"/>
      <c r="D171" s="70"/>
      <c r="E171" s="32"/>
      <c r="F171" s="32"/>
      <c r="G171" s="47"/>
      <c r="H171" s="41"/>
    </row>
    <row r="172" spans="1:11" x14ac:dyDescent="0.3">
      <c r="A172" s="11"/>
      <c r="B172" s="28">
        <v>165</v>
      </c>
      <c r="C172" s="37" t="s">
        <v>828</v>
      </c>
      <c r="D172" s="64">
        <v>13.5</v>
      </c>
      <c r="E172" s="32"/>
      <c r="F172" s="32">
        <v>1</v>
      </c>
      <c r="G172" s="47">
        <v>1042.8800000000001</v>
      </c>
      <c r="H172" s="41">
        <v>1.2944921755139612E-2</v>
      </c>
    </row>
    <row r="173" spans="1:11" x14ac:dyDescent="0.3">
      <c r="A173" s="28"/>
      <c r="B173" s="28">
        <v>166</v>
      </c>
      <c r="C173" s="37" t="s">
        <v>829</v>
      </c>
      <c r="D173" s="64">
        <v>2.98</v>
      </c>
      <c r="E173" s="32"/>
      <c r="F173" s="32">
        <v>1</v>
      </c>
      <c r="G173" s="47">
        <v>1042.8800000000001</v>
      </c>
      <c r="H173" s="41">
        <v>2.8574716170604478E-3</v>
      </c>
    </row>
    <row r="174" spans="1:11" x14ac:dyDescent="0.3">
      <c r="A174" s="28"/>
      <c r="B174" s="28">
        <v>167</v>
      </c>
      <c r="C174" s="37" t="s">
        <v>830</v>
      </c>
      <c r="D174" s="64">
        <v>9.99</v>
      </c>
      <c r="E174" s="32"/>
      <c r="F174" s="32">
        <v>1</v>
      </c>
      <c r="G174" s="47">
        <v>1042.8800000000001</v>
      </c>
      <c r="H174" s="41">
        <v>9.5792420988033127E-3</v>
      </c>
    </row>
    <row r="175" spans="1:11" x14ac:dyDescent="0.3">
      <c r="A175" s="28"/>
      <c r="B175" s="28">
        <v>168</v>
      </c>
      <c r="C175" s="37" t="s">
        <v>1297</v>
      </c>
      <c r="D175" s="64">
        <v>9.99</v>
      </c>
      <c r="E175" s="32"/>
      <c r="F175" s="32">
        <v>1</v>
      </c>
      <c r="G175" s="47">
        <v>260.70999999999998</v>
      </c>
      <c r="H175" s="41">
        <v>3.8318438111311422E-2</v>
      </c>
    </row>
    <row r="176" spans="1:11" x14ac:dyDescent="0.3">
      <c r="A176" s="28"/>
      <c r="B176" s="28">
        <v>169</v>
      </c>
      <c r="C176" s="37" t="s">
        <v>1298</v>
      </c>
      <c r="D176" s="64">
        <v>9.99</v>
      </c>
      <c r="E176" s="32"/>
      <c r="F176" s="32">
        <v>1</v>
      </c>
      <c r="G176" s="47">
        <v>104.29</v>
      </c>
      <c r="H176" s="41">
        <v>9.5790583948604846E-2</v>
      </c>
    </row>
    <row r="177" spans="1:8" x14ac:dyDescent="0.3">
      <c r="A177" s="28"/>
      <c r="B177" s="28">
        <v>170</v>
      </c>
      <c r="C177" s="37" t="s">
        <v>1547</v>
      </c>
      <c r="D177" s="64">
        <v>1.2</v>
      </c>
      <c r="E177" s="32"/>
      <c r="F177" s="32">
        <v>1</v>
      </c>
      <c r="G177" s="47">
        <v>1042.8800000000001</v>
      </c>
      <c r="H177" s="41">
        <v>1.1506597115679654E-3</v>
      </c>
    </row>
    <row r="178" spans="1:8" x14ac:dyDescent="0.3">
      <c r="A178" s="28"/>
      <c r="B178" s="28">
        <v>171</v>
      </c>
      <c r="C178" s="37" t="s">
        <v>1319</v>
      </c>
      <c r="D178" s="64">
        <v>64.989999999999995</v>
      </c>
      <c r="E178" s="32"/>
      <c r="F178" s="32">
        <v>2</v>
      </c>
      <c r="G178" s="47">
        <v>1042.8599999999999</v>
      </c>
      <c r="H178" s="41">
        <v>0.12463801469037071</v>
      </c>
    </row>
    <row r="179" spans="1:8" x14ac:dyDescent="0.3">
      <c r="A179" s="28"/>
      <c r="B179" s="28">
        <v>172</v>
      </c>
      <c r="C179" s="37" t="s">
        <v>831</v>
      </c>
      <c r="D179" s="64">
        <v>6.5</v>
      </c>
      <c r="E179" s="32"/>
      <c r="F179" s="32">
        <v>3</v>
      </c>
      <c r="G179" s="47">
        <v>52.14</v>
      </c>
      <c r="H179" s="41">
        <v>0.37399309551208287</v>
      </c>
    </row>
    <row r="180" spans="1:8" x14ac:dyDescent="0.3">
      <c r="A180" s="28"/>
      <c r="B180" s="28">
        <v>173</v>
      </c>
      <c r="C180" s="37" t="s">
        <v>1299</v>
      </c>
      <c r="D180" s="64">
        <v>20</v>
      </c>
      <c r="E180" s="32"/>
      <c r="F180" s="32">
        <v>2</v>
      </c>
      <c r="G180" s="47">
        <v>260.70999999999998</v>
      </c>
      <c r="H180" s="41">
        <v>0.15342717962487057</v>
      </c>
    </row>
    <row r="181" spans="1:8" x14ac:dyDescent="0.3">
      <c r="A181" s="28"/>
      <c r="B181" s="28">
        <v>174</v>
      </c>
      <c r="C181" s="37" t="s">
        <v>1548</v>
      </c>
      <c r="D181" s="64">
        <v>30</v>
      </c>
      <c r="E181" s="32"/>
      <c r="F181" s="32">
        <v>1</v>
      </c>
      <c r="G181" s="47">
        <v>1042.8599999999999</v>
      </c>
      <c r="H181" s="41">
        <v>2.8767044473850759E-2</v>
      </c>
    </row>
    <row r="182" spans="1:8" x14ac:dyDescent="0.3">
      <c r="A182" s="28"/>
      <c r="B182" s="28">
        <v>175</v>
      </c>
      <c r="C182" s="37" t="s">
        <v>379</v>
      </c>
      <c r="D182" s="64">
        <v>7.99</v>
      </c>
      <c r="E182" s="32"/>
      <c r="F182" s="32">
        <v>1</v>
      </c>
      <c r="G182" s="47">
        <v>521.42999999999995</v>
      </c>
      <c r="H182" s="41">
        <v>1.5323245689737839E-2</v>
      </c>
    </row>
    <row r="183" spans="1:8" x14ac:dyDescent="0.3">
      <c r="A183" s="28"/>
      <c r="B183" s="28">
        <v>176</v>
      </c>
      <c r="C183" s="37" t="s">
        <v>1549</v>
      </c>
      <c r="D183" s="64">
        <v>14.99</v>
      </c>
      <c r="E183" s="32"/>
      <c r="F183" s="32">
        <v>2</v>
      </c>
      <c r="G183" s="47">
        <v>521.42999999999995</v>
      </c>
      <c r="H183" s="41">
        <v>5.7495732888403053E-2</v>
      </c>
    </row>
    <row r="184" spans="1:8" x14ac:dyDescent="0.3">
      <c r="A184" s="28"/>
      <c r="B184" s="28">
        <v>177</v>
      </c>
      <c r="C184" s="37" t="s">
        <v>832</v>
      </c>
      <c r="D184" s="64">
        <v>10</v>
      </c>
      <c r="E184" s="32"/>
      <c r="F184" s="32">
        <v>4</v>
      </c>
      <c r="G184" s="47">
        <v>260.70999999999998</v>
      </c>
      <c r="H184" s="41">
        <v>0.15342717962487057</v>
      </c>
    </row>
    <row r="185" spans="1:8" x14ac:dyDescent="0.3">
      <c r="A185" s="28"/>
      <c r="B185" s="28">
        <v>178</v>
      </c>
      <c r="C185" s="37" t="s">
        <v>468</v>
      </c>
      <c r="D185" s="64">
        <v>18</v>
      </c>
      <c r="E185" s="32"/>
      <c r="F185" s="32">
        <v>1</v>
      </c>
      <c r="G185" s="47">
        <v>521.42999999999995</v>
      </c>
      <c r="H185" s="41">
        <v>3.4520453368620911E-2</v>
      </c>
    </row>
    <row r="186" spans="1:8" x14ac:dyDescent="0.3">
      <c r="A186" s="28"/>
      <c r="B186" s="28">
        <v>179</v>
      </c>
      <c r="C186" s="37" t="s">
        <v>133</v>
      </c>
      <c r="D186" s="64">
        <v>19.989999999999998</v>
      </c>
      <c r="E186" s="32"/>
      <c r="F186" s="32">
        <v>2</v>
      </c>
      <c r="G186" s="47">
        <v>156.43</v>
      </c>
      <c r="H186" s="41">
        <v>0.25557757463402159</v>
      </c>
    </row>
    <row r="187" spans="1:8" x14ac:dyDescent="0.3">
      <c r="A187" s="28"/>
      <c r="B187" s="28">
        <v>180</v>
      </c>
      <c r="C187" s="37" t="s">
        <v>134</v>
      </c>
      <c r="D187" s="64">
        <v>1.2</v>
      </c>
      <c r="E187" s="32"/>
      <c r="F187" s="32">
        <v>5</v>
      </c>
      <c r="G187" s="47">
        <v>260.70999999999998</v>
      </c>
      <c r="H187" s="41">
        <v>2.3014076943730585E-2</v>
      </c>
    </row>
    <row r="188" spans="1:8" x14ac:dyDescent="0.3">
      <c r="A188" s="28"/>
      <c r="B188" s="28">
        <v>181</v>
      </c>
      <c r="C188" s="37" t="s">
        <v>1550</v>
      </c>
      <c r="D188" s="64">
        <v>1.2</v>
      </c>
      <c r="E188" s="32"/>
      <c r="F188" s="32">
        <v>4</v>
      </c>
      <c r="G188" s="47">
        <v>1042.8599999999999</v>
      </c>
      <c r="H188" s="41">
        <v>4.6027271158161215E-3</v>
      </c>
    </row>
    <row r="189" spans="1:8" x14ac:dyDescent="0.3">
      <c r="A189" s="28"/>
      <c r="B189" s="28">
        <v>182</v>
      </c>
      <c r="C189" s="37" t="s">
        <v>135</v>
      </c>
      <c r="D189" s="64">
        <v>22.99</v>
      </c>
      <c r="E189" s="32"/>
      <c r="F189" s="32">
        <v>1</v>
      </c>
      <c r="G189" s="47">
        <v>1042.8599999999999</v>
      </c>
      <c r="H189" s="41">
        <v>2.2045145081794296E-2</v>
      </c>
    </row>
    <row r="190" spans="1:8" x14ac:dyDescent="0.3">
      <c r="A190" s="28"/>
      <c r="B190" s="28">
        <v>183</v>
      </c>
      <c r="C190" s="37" t="s">
        <v>472</v>
      </c>
      <c r="D190" s="64">
        <v>3.99</v>
      </c>
      <c r="E190" s="32"/>
      <c r="F190" s="32">
        <v>1</v>
      </c>
      <c r="G190" s="47">
        <v>1042.8599999999999</v>
      </c>
      <c r="H190" s="41">
        <v>3.8260169150221512E-3</v>
      </c>
    </row>
    <row r="191" spans="1:8" x14ac:dyDescent="0.3">
      <c r="A191" s="28"/>
      <c r="B191" s="28">
        <v>184</v>
      </c>
      <c r="C191" s="37" t="s">
        <v>833</v>
      </c>
      <c r="D191" s="64">
        <v>4.99</v>
      </c>
      <c r="E191" s="32"/>
      <c r="F191" s="32">
        <v>1</v>
      </c>
      <c r="G191" s="47">
        <v>1042.8599999999999</v>
      </c>
      <c r="H191" s="41">
        <v>4.7849183974838436E-3</v>
      </c>
    </row>
    <row r="192" spans="1:8" x14ac:dyDescent="0.3">
      <c r="A192" s="28"/>
      <c r="B192" s="28">
        <v>185</v>
      </c>
      <c r="C192" s="37" t="s">
        <v>834</v>
      </c>
      <c r="D192" s="64">
        <v>3.99</v>
      </c>
      <c r="E192" s="32"/>
      <c r="F192" s="32">
        <v>2</v>
      </c>
      <c r="G192" s="47">
        <v>156.43</v>
      </c>
      <c r="H192" s="41">
        <v>5.1013232755865244E-2</v>
      </c>
    </row>
    <row r="193" spans="1:8" x14ac:dyDescent="0.3">
      <c r="A193" s="28"/>
      <c r="B193" s="28">
        <v>186</v>
      </c>
      <c r="C193" s="37" t="s">
        <v>835</v>
      </c>
      <c r="D193" s="64">
        <v>5.99</v>
      </c>
      <c r="E193" s="32"/>
      <c r="F193" s="32">
        <v>2</v>
      </c>
      <c r="G193" s="47">
        <v>156.43</v>
      </c>
      <c r="H193" s="41">
        <v>7.658377549063479E-2</v>
      </c>
    </row>
    <row r="194" spans="1:8" x14ac:dyDescent="0.3">
      <c r="A194" s="28"/>
      <c r="B194" s="28">
        <v>187</v>
      </c>
      <c r="C194" s="37" t="s">
        <v>137</v>
      </c>
      <c r="D194" s="64">
        <v>5.99</v>
      </c>
      <c r="E194" s="32"/>
      <c r="F194" s="32">
        <v>2</v>
      </c>
      <c r="G194" s="47">
        <v>156.43</v>
      </c>
      <c r="H194" s="41">
        <v>7.658377549063479E-2</v>
      </c>
    </row>
    <row r="195" spans="1:8" x14ac:dyDescent="0.3">
      <c r="A195" s="28"/>
      <c r="B195" s="28">
        <v>188</v>
      </c>
      <c r="C195" s="37" t="s">
        <v>479</v>
      </c>
      <c r="D195" s="64">
        <v>4.99</v>
      </c>
      <c r="E195" s="32"/>
      <c r="F195" s="32">
        <v>1</v>
      </c>
      <c r="G195" s="47">
        <v>1042.8599999999999</v>
      </c>
      <c r="H195" s="41">
        <v>4.7849183974838436E-3</v>
      </c>
    </row>
    <row r="196" spans="1:8" x14ac:dyDescent="0.3">
      <c r="A196" s="28"/>
      <c r="B196" s="28">
        <v>189</v>
      </c>
      <c r="C196" s="37" t="s">
        <v>138</v>
      </c>
      <c r="D196" s="64">
        <v>9.99</v>
      </c>
      <c r="E196" s="32"/>
      <c r="F196" s="32">
        <v>1</v>
      </c>
      <c r="G196" s="47">
        <v>1042.8599999999999</v>
      </c>
      <c r="H196" s="41">
        <v>9.5794258097923034E-3</v>
      </c>
    </row>
    <row r="197" spans="1:8" x14ac:dyDescent="0.3">
      <c r="A197" s="28"/>
      <c r="B197" s="28">
        <v>190</v>
      </c>
      <c r="C197" s="37" t="s">
        <v>1551</v>
      </c>
      <c r="D197" s="64">
        <v>1.2</v>
      </c>
      <c r="E197" s="32"/>
      <c r="F197" s="32">
        <v>1</v>
      </c>
      <c r="G197" s="47">
        <v>1042.8599999999999</v>
      </c>
      <c r="H197" s="41">
        <v>1.1506817789540304E-3</v>
      </c>
    </row>
    <row r="198" spans="1:8" x14ac:dyDescent="0.3">
      <c r="A198" s="28"/>
      <c r="B198" s="28">
        <v>191</v>
      </c>
      <c r="C198" s="33" t="s">
        <v>836</v>
      </c>
      <c r="D198" s="64">
        <v>17.989999999999998</v>
      </c>
      <c r="E198" s="32"/>
      <c r="F198" s="32">
        <v>1</v>
      </c>
      <c r="G198" s="47">
        <v>260.70999999999998</v>
      </c>
      <c r="H198" s="41">
        <v>6.9003874036285523E-2</v>
      </c>
    </row>
    <row r="199" spans="1:8" x14ac:dyDescent="0.3">
      <c r="A199" s="28"/>
      <c r="B199" s="28">
        <v>192</v>
      </c>
      <c r="C199" s="37" t="s">
        <v>837</v>
      </c>
      <c r="D199" s="64">
        <v>29.99</v>
      </c>
      <c r="E199" s="32"/>
      <c r="F199" s="32">
        <v>1</v>
      </c>
      <c r="G199" s="47">
        <v>365</v>
      </c>
      <c r="H199" s="41">
        <v>8.2164383561643836E-2</v>
      </c>
    </row>
    <row r="200" spans="1:8" x14ac:dyDescent="0.3">
      <c r="A200" s="28"/>
      <c r="B200" s="28">
        <v>193</v>
      </c>
      <c r="C200" s="37" t="s">
        <v>481</v>
      </c>
      <c r="D200" s="64">
        <v>9</v>
      </c>
      <c r="E200" s="32"/>
      <c r="F200" s="32">
        <v>1</v>
      </c>
      <c r="G200" s="47">
        <v>104.29</v>
      </c>
      <c r="H200" s="41">
        <v>8.6297823377121483E-2</v>
      </c>
    </row>
    <row r="201" spans="1:8" x14ac:dyDescent="0.3">
      <c r="A201" s="28"/>
      <c r="B201" s="28">
        <v>194</v>
      </c>
      <c r="C201" s="37" t="s">
        <v>838</v>
      </c>
      <c r="D201" s="64">
        <v>9.99</v>
      </c>
      <c r="E201" s="32"/>
      <c r="F201" s="32">
        <v>1</v>
      </c>
      <c r="G201" s="47">
        <v>1042.8599999999999</v>
      </c>
      <c r="H201" s="41">
        <v>9.5794258097923034E-3</v>
      </c>
    </row>
    <row r="202" spans="1:8" x14ac:dyDescent="0.3">
      <c r="A202" s="28"/>
      <c r="B202" s="28">
        <v>195</v>
      </c>
      <c r="C202" s="37" t="s">
        <v>484</v>
      </c>
      <c r="D202" s="64">
        <v>7.99</v>
      </c>
      <c r="E202" s="32"/>
      <c r="F202" s="32">
        <v>1</v>
      </c>
      <c r="G202" s="47">
        <v>521.42999999999995</v>
      </c>
      <c r="H202" s="41">
        <v>1.5323245689737839E-2</v>
      </c>
    </row>
    <row r="203" spans="1:8" x14ac:dyDescent="0.3">
      <c r="A203" s="28"/>
      <c r="B203" s="28">
        <v>196</v>
      </c>
      <c r="C203" s="37" t="s">
        <v>839</v>
      </c>
      <c r="D203" s="64">
        <v>7.99</v>
      </c>
      <c r="E203" s="32"/>
      <c r="F203" s="32">
        <v>2</v>
      </c>
      <c r="G203" s="47">
        <v>521.42999999999995</v>
      </c>
      <c r="H203" s="41">
        <v>3.0646491379475678E-2</v>
      </c>
    </row>
    <row r="204" spans="1:8" x14ac:dyDescent="0.3">
      <c r="A204" s="28"/>
      <c r="B204" s="28">
        <v>197</v>
      </c>
      <c r="C204" s="37" t="s">
        <v>490</v>
      </c>
      <c r="D204" s="64">
        <v>3.5</v>
      </c>
      <c r="E204" s="32"/>
      <c r="F204" s="32">
        <v>1</v>
      </c>
      <c r="G204" s="47">
        <v>1042.8599999999999</v>
      </c>
      <c r="H204" s="41">
        <v>3.3561551886159219E-3</v>
      </c>
    </row>
    <row r="205" spans="1:8" x14ac:dyDescent="0.3">
      <c r="A205" s="28"/>
      <c r="B205" s="28">
        <v>198</v>
      </c>
      <c r="C205" s="37" t="s">
        <v>373</v>
      </c>
      <c r="D205" s="64">
        <v>1.2</v>
      </c>
      <c r="E205" s="32"/>
      <c r="F205" s="32">
        <v>1</v>
      </c>
      <c r="G205" s="47">
        <v>1042.8599999999999</v>
      </c>
      <c r="H205" s="41">
        <v>1.1506817789540304E-3</v>
      </c>
    </row>
    <row r="206" spans="1:8" x14ac:dyDescent="0.3">
      <c r="A206" s="28"/>
      <c r="B206" s="28">
        <v>199</v>
      </c>
      <c r="C206" s="37" t="s">
        <v>487</v>
      </c>
      <c r="D206" s="64">
        <v>9.99</v>
      </c>
      <c r="E206" s="32"/>
      <c r="F206" s="32"/>
      <c r="G206" s="47">
        <v>1042.8599999999999</v>
      </c>
      <c r="H206" s="41">
        <v>0</v>
      </c>
    </row>
    <row r="207" spans="1:8" x14ac:dyDescent="0.3">
      <c r="A207" s="28"/>
      <c r="B207" s="28">
        <v>200</v>
      </c>
      <c r="C207" s="37" t="s">
        <v>380</v>
      </c>
      <c r="D207" s="64">
        <v>1.49</v>
      </c>
      <c r="E207" s="32"/>
      <c r="F207" s="32">
        <v>1</v>
      </c>
      <c r="G207" s="47">
        <v>208.57</v>
      </c>
      <c r="H207" s="41">
        <v>7.1438845471544325E-3</v>
      </c>
    </row>
    <row r="208" spans="1:8" x14ac:dyDescent="0.3">
      <c r="A208" s="28"/>
      <c r="B208" s="28">
        <v>201</v>
      </c>
      <c r="C208" s="37" t="s">
        <v>1538</v>
      </c>
      <c r="D208" s="64">
        <v>9.99</v>
      </c>
      <c r="E208" s="32"/>
      <c r="F208" s="32">
        <v>1</v>
      </c>
      <c r="G208" s="47">
        <v>1042.8599999999999</v>
      </c>
      <c r="H208" s="41">
        <v>9.5794258097923034E-3</v>
      </c>
    </row>
    <row r="209" spans="1:8" x14ac:dyDescent="0.3">
      <c r="A209" s="28"/>
      <c r="B209" s="28">
        <v>202</v>
      </c>
      <c r="C209" s="37" t="s">
        <v>495</v>
      </c>
      <c r="D209" s="64">
        <v>1.4</v>
      </c>
      <c r="E209" s="32"/>
      <c r="F209" s="32">
        <v>1</v>
      </c>
      <c r="G209" s="47">
        <v>7</v>
      </c>
      <c r="H209" s="41">
        <v>0.19999999999999998</v>
      </c>
    </row>
    <row r="210" spans="1:8" x14ac:dyDescent="0.3">
      <c r="A210" s="28"/>
      <c r="B210" s="28">
        <v>203</v>
      </c>
      <c r="C210" s="37" t="s">
        <v>1552</v>
      </c>
      <c r="D210" s="64">
        <v>2</v>
      </c>
      <c r="E210" s="32"/>
      <c r="F210" s="32">
        <v>1</v>
      </c>
      <c r="G210" s="47">
        <v>782.14</v>
      </c>
      <c r="H210" s="41">
        <v>2.5570869665277316E-3</v>
      </c>
    </row>
    <row r="211" spans="1:8" x14ac:dyDescent="0.3">
      <c r="A211" s="28"/>
      <c r="B211" s="28">
        <v>204</v>
      </c>
      <c r="C211" s="37" t="s">
        <v>840</v>
      </c>
      <c r="D211" s="64">
        <v>0.99</v>
      </c>
      <c r="E211" s="32"/>
      <c r="F211" s="32">
        <v>1</v>
      </c>
      <c r="G211" s="47">
        <v>52.14</v>
      </c>
      <c r="H211" s="41">
        <v>1.8987341772151899E-2</v>
      </c>
    </row>
    <row r="212" spans="1:8" x14ac:dyDescent="0.3">
      <c r="A212" s="28"/>
      <c r="B212" s="28">
        <v>205</v>
      </c>
      <c r="C212" s="33" t="s">
        <v>841</v>
      </c>
      <c r="D212" s="64">
        <v>7</v>
      </c>
      <c r="E212" s="32"/>
      <c r="F212" s="32">
        <v>1</v>
      </c>
      <c r="G212" s="47">
        <v>260.70999999999998</v>
      </c>
      <c r="H212" s="41">
        <v>2.6849756434352348E-2</v>
      </c>
    </row>
    <row r="213" spans="1:8" x14ac:dyDescent="0.3">
      <c r="A213" s="28"/>
      <c r="B213" s="28">
        <v>206</v>
      </c>
      <c r="C213" s="37" t="s">
        <v>1553</v>
      </c>
      <c r="D213" s="64">
        <v>1.5</v>
      </c>
      <c r="E213" s="32"/>
      <c r="F213" s="32">
        <v>1</v>
      </c>
      <c r="G213" s="47">
        <v>52.14</v>
      </c>
      <c r="H213" s="41">
        <v>2.8768699654775604E-2</v>
      </c>
    </row>
    <row r="214" spans="1:8" x14ac:dyDescent="0.3">
      <c r="A214" s="28"/>
      <c r="B214" s="28">
        <v>207</v>
      </c>
      <c r="C214" s="37" t="s">
        <v>842</v>
      </c>
      <c r="D214" s="64">
        <v>7.79</v>
      </c>
      <c r="E214" s="32"/>
      <c r="F214" s="32">
        <v>1</v>
      </c>
      <c r="G214" s="47">
        <v>1042.8599999999999</v>
      </c>
      <c r="H214" s="41">
        <v>7.4698425483765802E-3</v>
      </c>
    </row>
    <row r="215" spans="1:8" x14ac:dyDescent="0.3">
      <c r="A215" s="28"/>
      <c r="B215" s="28">
        <v>208</v>
      </c>
      <c r="C215" s="37" t="s">
        <v>843</v>
      </c>
      <c r="D215" s="64">
        <v>10.99</v>
      </c>
      <c r="E215" s="32"/>
      <c r="F215" s="32">
        <v>1</v>
      </c>
      <c r="G215" s="47">
        <v>521.42999999999995</v>
      </c>
      <c r="H215" s="41">
        <v>2.1076654584507991E-2</v>
      </c>
    </row>
    <row r="216" spans="1:8" x14ac:dyDescent="0.3">
      <c r="A216" s="28"/>
      <c r="B216" s="28">
        <v>209</v>
      </c>
      <c r="C216" s="37" t="s">
        <v>1554</v>
      </c>
      <c r="D216" s="64">
        <v>2.1</v>
      </c>
      <c r="E216" s="32"/>
      <c r="F216" s="32">
        <v>1</v>
      </c>
      <c r="G216" s="47">
        <v>3</v>
      </c>
      <c r="H216" s="41">
        <v>0.70000000000000007</v>
      </c>
    </row>
    <row r="217" spans="1:8" x14ac:dyDescent="0.3">
      <c r="A217" s="28"/>
      <c r="B217" s="28">
        <v>210</v>
      </c>
      <c r="C217" s="37" t="s">
        <v>205</v>
      </c>
      <c r="D217" s="64">
        <v>30</v>
      </c>
      <c r="E217" s="32"/>
      <c r="F217" s="32">
        <v>2</v>
      </c>
      <c r="G217" s="47">
        <v>1042.8599999999999</v>
      </c>
      <c r="H217" s="41">
        <v>5.7534088947701519E-2</v>
      </c>
    </row>
    <row r="218" spans="1:8" x14ac:dyDescent="0.3">
      <c r="A218" s="28"/>
      <c r="B218" s="28">
        <v>211</v>
      </c>
      <c r="C218" s="37" t="s">
        <v>520</v>
      </c>
      <c r="D218" s="64">
        <v>25</v>
      </c>
      <c r="E218" s="32"/>
      <c r="F218" s="32">
        <v>1</v>
      </c>
      <c r="G218" s="47">
        <v>782.14</v>
      </c>
      <c r="H218" s="41">
        <v>3.1963587081596648E-2</v>
      </c>
    </row>
    <row r="219" spans="1:8" x14ac:dyDescent="0.3">
      <c r="A219" s="28"/>
      <c r="B219" s="28">
        <v>212</v>
      </c>
      <c r="C219" s="37" t="s">
        <v>844</v>
      </c>
      <c r="D219" s="64">
        <v>19.5</v>
      </c>
      <c r="E219" s="32"/>
      <c r="F219" s="32">
        <v>1</v>
      </c>
      <c r="G219" s="47">
        <v>521.41999999999996</v>
      </c>
      <c r="H219" s="41">
        <v>3.7397875033562199E-2</v>
      </c>
    </row>
    <row r="220" spans="1:8" x14ac:dyDescent="0.3">
      <c r="A220" s="28"/>
      <c r="B220" s="28">
        <v>213</v>
      </c>
      <c r="C220" s="37" t="s">
        <v>845</v>
      </c>
      <c r="D220" s="64">
        <v>0</v>
      </c>
      <c r="E220" s="32"/>
      <c r="F220" s="32">
        <v>1</v>
      </c>
      <c r="G220" s="47">
        <v>521.41999999999996</v>
      </c>
      <c r="H220" s="41">
        <v>0</v>
      </c>
    </row>
    <row r="221" spans="1:8" x14ac:dyDescent="0.3">
      <c r="A221" s="28"/>
      <c r="B221" s="28">
        <v>214</v>
      </c>
      <c r="C221" s="37" t="s">
        <v>1300</v>
      </c>
      <c r="D221" s="64">
        <v>20</v>
      </c>
      <c r="E221" s="32"/>
      <c r="F221" s="32">
        <v>1</v>
      </c>
      <c r="G221" s="47">
        <v>365</v>
      </c>
      <c r="H221" s="41">
        <v>5.4794520547945202E-2</v>
      </c>
    </row>
    <row r="222" spans="1:8" x14ac:dyDescent="0.3">
      <c r="A222" s="28"/>
      <c r="B222" s="28">
        <v>215</v>
      </c>
      <c r="C222" s="37" t="s">
        <v>1539</v>
      </c>
      <c r="D222" s="64">
        <v>7.9</v>
      </c>
      <c r="E222" s="32"/>
      <c r="F222" s="32">
        <v>1</v>
      </c>
      <c r="G222" s="47">
        <v>521.42999999999995</v>
      </c>
      <c r="H222" s="41">
        <v>1.5150643422894733E-2</v>
      </c>
    </row>
    <row r="223" spans="1:8" x14ac:dyDescent="0.3">
      <c r="A223" s="28"/>
      <c r="B223" s="28">
        <v>216</v>
      </c>
      <c r="C223" s="37" t="s">
        <v>1321</v>
      </c>
      <c r="D223" s="64">
        <v>300</v>
      </c>
      <c r="E223" s="32"/>
      <c r="F223" s="32">
        <v>1</v>
      </c>
      <c r="G223" s="47">
        <v>521.42999999999995</v>
      </c>
      <c r="H223" s="41">
        <v>0.57534088947701523</v>
      </c>
    </row>
    <row r="224" spans="1:8" x14ac:dyDescent="0.3">
      <c r="A224" s="28"/>
      <c r="B224" s="28">
        <v>217</v>
      </c>
      <c r="C224" s="37" t="s">
        <v>1322</v>
      </c>
      <c r="D224" s="64">
        <v>300</v>
      </c>
      <c r="E224" s="32"/>
      <c r="F224" s="32">
        <v>1</v>
      </c>
      <c r="G224" s="47">
        <v>521.42999999999995</v>
      </c>
      <c r="H224" s="41">
        <v>0.57534088947701523</v>
      </c>
    </row>
    <row r="225" spans="1:8" x14ac:dyDescent="0.3">
      <c r="A225" s="28"/>
      <c r="B225" s="28">
        <v>218</v>
      </c>
      <c r="C225" s="37" t="s">
        <v>1323</v>
      </c>
      <c r="D225" s="64">
        <v>3</v>
      </c>
      <c r="E225" s="32"/>
      <c r="F225" s="32">
        <v>1</v>
      </c>
      <c r="G225" s="47">
        <v>521.42999999999995</v>
      </c>
      <c r="H225" s="41">
        <v>5.7534088947701519E-3</v>
      </c>
    </row>
    <row r="226" spans="1:8" x14ac:dyDescent="0.3">
      <c r="A226" s="28"/>
      <c r="B226" s="28">
        <v>219</v>
      </c>
      <c r="C226" s="37" t="s">
        <v>544</v>
      </c>
      <c r="D226" s="64">
        <v>3</v>
      </c>
      <c r="E226" s="32"/>
      <c r="F226" s="32">
        <v>1</v>
      </c>
      <c r="G226" s="47">
        <v>521.42999999999995</v>
      </c>
      <c r="H226" s="41">
        <v>5.7534088947701519E-3</v>
      </c>
    </row>
    <row r="227" spans="1:8" x14ac:dyDescent="0.3">
      <c r="A227" s="28"/>
      <c r="B227" s="28">
        <v>220</v>
      </c>
      <c r="C227" s="37" t="s">
        <v>846</v>
      </c>
      <c r="D227" s="64">
        <v>4.5</v>
      </c>
      <c r="E227" s="32"/>
      <c r="F227" s="32">
        <v>1</v>
      </c>
      <c r="G227" s="47">
        <v>521.42999999999995</v>
      </c>
      <c r="H227" s="41">
        <v>8.6301133421552278E-3</v>
      </c>
    </row>
    <row r="228" spans="1:8" x14ac:dyDescent="0.3">
      <c r="A228" s="28"/>
      <c r="B228" s="28">
        <v>221</v>
      </c>
      <c r="C228" s="37" t="s">
        <v>215</v>
      </c>
      <c r="D228" s="64">
        <v>30</v>
      </c>
      <c r="E228" s="32"/>
      <c r="F228" s="32">
        <v>1</v>
      </c>
      <c r="G228" s="47">
        <v>52.142859999999999</v>
      </c>
      <c r="H228" s="41">
        <v>0.57534243422781184</v>
      </c>
    </row>
    <row r="229" spans="1:8" x14ac:dyDescent="0.3">
      <c r="A229" s="28"/>
      <c r="B229" s="28">
        <v>222</v>
      </c>
      <c r="C229" s="37" t="s">
        <v>847</v>
      </c>
      <c r="D229" s="64">
        <v>7.92</v>
      </c>
      <c r="E229" s="32"/>
      <c r="F229" s="32">
        <v>1</v>
      </c>
      <c r="G229" s="47">
        <v>521.42999999999995</v>
      </c>
      <c r="H229" s="41">
        <v>1.51889994821932E-2</v>
      </c>
    </row>
    <row r="230" spans="1:8" x14ac:dyDescent="0.3">
      <c r="A230" s="28"/>
      <c r="B230" s="28">
        <v>223</v>
      </c>
      <c r="C230" s="37" t="s">
        <v>848</v>
      </c>
      <c r="D230" s="64">
        <v>39.99</v>
      </c>
      <c r="E230" s="32"/>
      <c r="F230" s="32">
        <v>1</v>
      </c>
      <c r="G230" s="47">
        <v>521.42999999999995</v>
      </c>
      <c r="H230" s="41">
        <v>7.6692940567286122E-2</v>
      </c>
    </row>
    <row r="231" spans="1:8" x14ac:dyDescent="0.3">
      <c r="A231" s="28"/>
      <c r="B231" s="28">
        <v>224</v>
      </c>
      <c r="C231" s="37" t="s">
        <v>849</v>
      </c>
      <c r="D231" s="64">
        <v>20</v>
      </c>
      <c r="E231" s="32"/>
      <c r="F231" s="32">
        <v>2</v>
      </c>
      <c r="G231" s="47">
        <v>104.29</v>
      </c>
      <c r="H231" s="41">
        <v>0.38354588167609549</v>
      </c>
    </row>
    <row r="232" spans="1:8" x14ac:dyDescent="0.3">
      <c r="A232" s="28"/>
      <c r="B232" s="28">
        <v>225</v>
      </c>
      <c r="C232" s="37" t="s">
        <v>216</v>
      </c>
      <c r="D232" s="64">
        <v>20.83</v>
      </c>
      <c r="E232" s="32"/>
      <c r="F232" s="32">
        <v>2</v>
      </c>
      <c r="G232" s="47">
        <v>4.3499999999999996</v>
      </c>
      <c r="H232" s="41">
        <v>9.5770114942528739</v>
      </c>
    </row>
    <row r="233" spans="1:8" x14ac:dyDescent="0.3">
      <c r="A233" s="28"/>
      <c r="B233" s="28">
        <v>226</v>
      </c>
      <c r="C233" s="37" t="s">
        <v>528</v>
      </c>
      <c r="D233" s="64">
        <v>20.25</v>
      </c>
      <c r="E233" s="32"/>
      <c r="F233" s="32">
        <v>1</v>
      </c>
      <c r="G233" s="47">
        <v>4.3499999999999996</v>
      </c>
      <c r="H233" s="41">
        <v>4.6551724137931041</v>
      </c>
    </row>
    <row r="234" spans="1:8" x14ac:dyDescent="0.3">
      <c r="A234" s="28"/>
      <c r="B234" s="28">
        <v>227</v>
      </c>
      <c r="C234" s="37" t="s">
        <v>128</v>
      </c>
      <c r="D234" s="64">
        <v>10</v>
      </c>
      <c r="E234" s="32"/>
      <c r="F234" s="32">
        <v>1</v>
      </c>
      <c r="G234" s="47">
        <v>260.70999999999998</v>
      </c>
      <c r="H234" s="41">
        <v>3.8356794906217642E-2</v>
      </c>
    </row>
    <row r="235" spans="1:8" x14ac:dyDescent="0.3">
      <c r="A235" s="28"/>
      <c r="B235" s="28">
        <v>228</v>
      </c>
      <c r="C235" s="37" t="s">
        <v>126</v>
      </c>
      <c r="D235" s="64">
        <v>12</v>
      </c>
      <c r="E235" s="32"/>
      <c r="F235" s="32">
        <v>2</v>
      </c>
      <c r="G235" s="47">
        <v>260.70999999999998</v>
      </c>
      <c r="H235" s="41">
        <v>9.2056307774922339E-2</v>
      </c>
    </row>
    <row r="236" spans="1:8" x14ac:dyDescent="0.3">
      <c r="A236" s="28"/>
      <c r="B236" s="28">
        <v>229</v>
      </c>
      <c r="C236" s="37" t="s">
        <v>141</v>
      </c>
      <c r="D236" s="64">
        <v>239.99</v>
      </c>
      <c r="E236" s="32"/>
      <c r="F236" s="32">
        <v>1</v>
      </c>
      <c r="G236" s="47">
        <v>521.42999999999995</v>
      </c>
      <c r="H236" s="41">
        <v>0.46025353355196291</v>
      </c>
    </row>
    <row r="237" spans="1:8" x14ac:dyDescent="0.3">
      <c r="A237" s="28"/>
      <c r="B237" s="28">
        <v>230</v>
      </c>
      <c r="C237" s="37" t="s">
        <v>882</v>
      </c>
      <c r="D237" s="64">
        <v>499.99</v>
      </c>
      <c r="E237" s="32"/>
      <c r="F237" s="32">
        <v>1</v>
      </c>
      <c r="G237" s="47">
        <v>521.42999999999995</v>
      </c>
      <c r="H237" s="41">
        <v>0.95888230443204281</v>
      </c>
    </row>
    <row r="238" spans="1:8" x14ac:dyDescent="0.3">
      <c r="A238" s="28"/>
      <c r="B238" s="28">
        <v>231</v>
      </c>
      <c r="C238" s="37" t="s">
        <v>131</v>
      </c>
      <c r="D238" s="64">
        <v>8.99</v>
      </c>
      <c r="E238" s="32"/>
      <c r="F238" s="32">
        <v>2</v>
      </c>
      <c r="G238" s="47">
        <v>260.70999999999998</v>
      </c>
      <c r="H238" s="41">
        <v>6.8965517241379323E-2</v>
      </c>
    </row>
    <row r="239" spans="1:8" x14ac:dyDescent="0.3">
      <c r="A239" s="28"/>
      <c r="B239" s="28">
        <v>232</v>
      </c>
      <c r="C239" s="37" t="s">
        <v>132</v>
      </c>
      <c r="D239" s="64">
        <v>2.99</v>
      </c>
      <c r="E239" s="32"/>
      <c r="F239" s="32"/>
      <c r="G239" s="47">
        <v>260.70999999999998</v>
      </c>
      <c r="H239" s="41">
        <v>0</v>
      </c>
    </row>
    <row r="240" spans="1:8" x14ac:dyDescent="0.3">
      <c r="A240" s="28"/>
      <c r="B240" s="28">
        <v>233</v>
      </c>
      <c r="C240" s="37" t="s">
        <v>1543</v>
      </c>
      <c r="D240" s="64">
        <v>4.99</v>
      </c>
      <c r="E240" s="32"/>
      <c r="F240" s="32">
        <v>1</v>
      </c>
      <c r="G240" s="47">
        <v>1042.8599999999999</v>
      </c>
      <c r="H240" s="41">
        <v>4.7849183974838436E-3</v>
      </c>
    </row>
    <row r="241" spans="1:8" x14ac:dyDescent="0.3">
      <c r="A241" s="28"/>
      <c r="B241" s="28">
        <v>234</v>
      </c>
      <c r="C241" s="37" t="s">
        <v>140</v>
      </c>
      <c r="D241" s="64">
        <v>49.99</v>
      </c>
      <c r="E241" s="32"/>
      <c r="F241" s="32">
        <v>1</v>
      </c>
      <c r="G241" s="47">
        <v>365</v>
      </c>
      <c r="H241" s="41">
        <v>0.13695890410958905</v>
      </c>
    </row>
    <row r="242" spans="1:8" x14ac:dyDescent="0.3">
      <c r="A242" s="28"/>
      <c r="B242" s="28">
        <v>235</v>
      </c>
      <c r="C242" s="37" t="s">
        <v>142</v>
      </c>
      <c r="D242" s="64">
        <v>189.99</v>
      </c>
      <c r="E242" s="32"/>
      <c r="F242" s="32">
        <v>1</v>
      </c>
      <c r="G242" s="47">
        <v>521.42999999999995</v>
      </c>
      <c r="H242" s="41">
        <v>0.36436338530579371</v>
      </c>
    </row>
    <row r="243" spans="1:8" x14ac:dyDescent="0.3">
      <c r="A243" s="28"/>
      <c r="B243" s="28">
        <v>236</v>
      </c>
      <c r="C243" s="37" t="s">
        <v>143</v>
      </c>
      <c r="D243" s="64">
        <v>189.99</v>
      </c>
      <c r="E243" s="32"/>
      <c r="F243" s="32">
        <v>1</v>
      </c>
      <c r="G243" s="47">
        <v>521.42999999999995</v>
      </c>
      <c r="H243" s="41">
        <v>0.36436338530579371</v>
      </c>
    </row>
    <row r="244" spans="1:8" x14ac:dyDescent="0.3">
      <c r="A244" s="28"/>
      <c r="B244" s="28">
        <v>237</v>
      </c>
      <c r="C244" s="37" t="s">
        <v>144</v>
      </c>
      <c r="D244" s="64">
        <v>11.99</v>
      </c>
      <c r="E244" s="32"/>
      <c r="F244" s="32">
        <v>1</v>
      </c>
      <c r="G244" s="47">
        <v>208.57</v>
      </c>
      <c r="H244" s="41">
        <v>5.7486695114350103E-2</v>
      </c>
    </row>
    <row r="245" spans="1:8" x14ac:dyDescent="0.3">
      <c r="A245" s="28"/>
      <c r="B245" s="28">
        <v>238</v>
      </c>
      <c r="C245" s="37" t="s">
        <v>146</v>
      </c>
      <c r="D245" s="64">
        <v>59.99</v>
      </c>
      <c r="E245" s="32"/>
      <c r="F245" s="32">
        <v>1</v>
      </c>
      <c r="G245" s="47">
        <v>1042.8599999999999</v>
      </c>
      <c r="H245" s="41">
        <v>5.75244999328769E-2</v>
      </c>
    </row>
    <row r="246" spans="1:8" x14ac:dyDescent="0.3">
      <c r="A246" s="28"/>
      <c r="B246" s="28">
        <v>239</v>
      </c>
      <c r="C246" s="37" t="s">
        <v>147</v>
      </c>
      <c r="D246" s="64">
        <v>29.99</v>
      </c>
      <c r="E246" s="32"/>
      <c r="F246" s="32">
        <v>1</v>
      </c>
      <c r="G246" s="47">
        <v>782.14</v>
      </c>
      <c r="H246" s="41">
        <v>3.8343519063083337E-2</v>
      </c>
    </row>
    <row r="247" spans="1:8" x14ac:dyDescent="0.3">
      <c r="A247" s="28"/>
      <c r="B247" s="28">
        <v>240</v>
      </c>
      <c r="C247" s="37" t="s">
        <v>151</v>
      </c>
      <c r="D247" s="64">
        <v>10.99</v>
      </c>
      <c r="E247" s="32"/>
      <c r="F247" s="32">
        <v>1</v>
      </c>
      <c r="G247" s="47">
        <v>782.14</v>
      </c>
      <c r="H247" s="41">
        <v>1.4051192881069886E-2</v>
      </c>
    </row>
    <row r="248" spans="1:8" x14ac:dyDescent="0.3">
      <c r="A248" s="28"/>
      <c r="B248" s="28">
        <v>241</v>
      </c>
      <c r="C248" s="37" t="s">
        <v>1555</v>
      </c>
      <c r="D248" s="64">
        <v>5.99</v>
      </c>
      <c r="E248" s="32"/>
      <c r="F248" s="32">
        <v>1</v>
      </c>
      <c r="G248" s="47">
        <v>521.42999999999995</v>
      </c>
      <c r="H248" s="41">
        <v>1.1487639759891071E-2</v>
      </c>
    </row>
    <row r="249" spans="1:8" x14ac:dyDescent="0.3">
      <c r="A249" s="28"/>
      <c r="B249" s="28">
        <v>242</v>
      </c>
      <c r="C249" s="37" t="s">
        <v>883</v>
      </c>
      <c r="D249" s="64">
        <v>4.79</v>
      </c>
      <c r="E249" s="32"/>
      <c r="F249" s="32">
        <v>1</v>
      </c>
      <c r="G249" s="47">
        <v>521.42999999999995</v>
      </c>
      <c r="H249" s="41">
        <v>9.1862762019830086E-3</v>
      </c>
    </row>
    <row r="250" spans="1:8" x14ac:dyDescent="0.3">
      <c r="A250" s="28"/>
      <c r="B250" s="28">
        <v>243</v>
      </c>
      <c r="C250" s="28" t="s">
        <v>1540</v>
      </c>
      <c r="D250" s="64">
        <v>7.99</v>
      </c>
      <c r="E250" s="32"/>
      <c r="F250" s="32">
        <v>1</v>
      </c>
      <c r="G250" s="47">
        <v>521.42999999999995</v>
      </c>
      <c r="H250" s="41">
        <v>1.5323245689737839E-2</v>
      </c>
    </row>
    <row r="251" spans="1:8" x14ac:dyDescent="0.3">
      <c r="A251" s="28"/>
      <c r="B251" s="28">
        <v>244</v>
      </c>
      <c r="C251" s="37" t="s">
        <v>145</v>
      </c>
      <c r="D251" s="64">
        <v>16.989999999999998</v>
      </c>
      <c r="E251" s="32"/>
      <c r="F251" s="32">
        <v>1</v>
      </c>
      <c r="G251" s="47">
        <v>208.57</v>
      </c>
      <c r="H251" s="41">
        <v>8.1459462051109932E-2</v>
      </c>
    </row>
    <row r="252" spans="1:8" x14ac:dyDescent="0.3">
      <c r="A252" s="28"/>
      <c r="B252" s="28">
        <v>245</v>
      </c>
      <c r="C252" s="37" t="s">
        <v>149</v>
      </c>
      <c r="D252" s="64">
        <v>1.2</v>
      </c>
      <c r="E252" s="32"/>
      <c r="F252" s="32">
        <v>1</v>
      </c>
      <c r="G252" s="47">
        <v>521.42999999999995</v>
      </c>
      <c r="H252" s="41">
        <v>2.3013635579080607E-3</v>
      </c>
    </row>
    <row r="253" spans="1:8" x14ac:dyDescent="0.3">
      <c r="A253" s="28"/>
      <c r="B253" s="28">
        <v>246</v>
      </c>
      <c r="C253" s="37" t="s">
        <v>488</v>
      </c>
      <c r="D253" s="64">
        <v>22.5</v>
      </c>
      <c r="E253" s="32"/>
      <c r="F253" s="32">
        <v>1</v>
      </c>
      <c r="G253" s="47">
        <v>260.70999999999998</v>
      </c>
      <c r="H253" s="41">
        <v>8.6302788538989691E-2</v>
      </c>
    </row>
    <row r="254" spans="1:8" x14ac:dyDescent="0.3">
      <c r="A254" s="28"/>
      <c r="B254" s="28">
        <v>247</v>
      </c>
      <c r="C254" s="37" t="s">
        <v>153</v>
      </c>
      <c r="D254" s="64">
        <v>1.2</v>
      </c>
      <c r="E254" s="32"/>
      <c r="F254" s="32">
        <v>1</v>
      </c>
      <c r="G254" s="47">
        <v>260.70999999999998</v>
      </c>
      <c r="H254" s="41">
        <v>4.6028153887461166E-3</v>
      </c>
    </row>
    <row r="255" spans="1:8" x14ac:dyDescent="0.3">
      <c r="A255" s="28"/>
      <c r="B255" s="28">
        <v>248</v>
      </c>
      <c r="C255" s="37" t="s">
        <v>154</v>
      </c>
      <c r="D255" s="64">
        <v>2.99</v>
      </c>
      <c r="E255" s="32"/>
      <c r="F255" s="32">
        <v>1</v>
      </c>
      <c r="G255" s="47">
        <v>1042.857</v>
      </c>
      <c r="H255" s="41">
        <v>2.8671236804279016E-3</v>
      </c>
    </row>
    <row r="256" spans="1:8" x14ac:dyDescent="0.3">
      <c r="A256" s="28"/>
      <c r="B256" s="28">
        <v>249</v>
      </c>
      <c r="C256" s="37" t="s">
        <v>486</v>
      </c>
      <c r="D256" s="64">
        <v>1.2</v>
      </c>
      <c r="E256" s="32"/>
      <c r="F256" s="32">
        <v>1</v>
      </c>
      <c r="G256" s="47">
        <v>1042.857</v>
      </c>
      <c r="H256" s="41">
        <v>1.1506850891349436E-3</v>
      </c>
    </row>
    <row r="257" spans="1:8" x14ac:dyDescent="0.3">
      <c r="A257" s="28"/>
      <c r="B257" s="28">
        <v>250</v>
      </c>
      <c r="C257" s="37" t="s">
        <v>159</v>
      </c>
      <c r="D257" s="64">
        <v>7.99</v>
      </c>
      <c r="E257" s="32"/>
      <c r="F257" s="32">
        <v>1</v>
      </c>
      <c r="G257" s="47">
        <v>104.28570000000001</v>
      </c>
      <c r="H257" s="41">
        <v>7.6616448851568333E-2</v>
      </c>
    </row>
    <row r="258" spans="1:8" x14ac:dyDescent="0.3">
      <c r="A258" s="28"/>
      <c r="B258" s="28">
        <v>251</v>
      </c>
      <c r="C258" s="37" t="s">
        <v>161</v>
      </c>
      <c r="D258" s="64">
        <v>5.99</v>
      </c>
      <c r="E258" s="32"/>
      <c r="F258" s="32">
        <v>2</v>
      </c>
      <c r="G258" s="47">
        <v>1042.8599999999999</v>
      </c>
      <c r="H258" s="41">
        <v>1.1487639759891071E-2</v>
      </c>
    </row>
    <row r="259" spans="1:8" x14ac:dyDescent="0.3">
      <c r="A259" s="28"/>
      <c r="B259" s="28">
        <v>252</v>
      </c>
      <c r="C259" s="37" t="s">
        <v>1556</v>
      </c>
      <c r="D259" s="64">
        <v>2.31</v>
      </c>
      <c r="E259" s="32"/>
      <c r="F259" s="32">
        <v>1</v>
      </c>
      <c r="G259" s="47">
        <v>6.6</v>
      </c>
      <c r="H259" s="41">
        <v>0.35000000000000003</v>
      </c>
    </row>
    <row r="260" spans="1:8" x14ac:dyDescent="0.3">
      <c r="A260" s="28"/>
      <c r="B260" s="28">
        <v>253</v>
      </c>
      <c r="C260" s="37" t="s">
        <v>884</v>
      </c>
      <c r="D260" s="64">
        <v>0.84</v>
      </c>
      <c r="E260" s="32"/>
      <c r="F260" s="32">
        <v>1</v>
      </c>
      <c r="G260" s="47">
        <v>7</v>
      </c>
      <c r="H260" s="41">
        <v>0.12</v>
      </c>
    </row>
    <row r="261" spans="1:8" x14ac:dyDescent="0.3">
      <c r="A261" s="28"/>
      <c r="B261" s="28">
        <v>254</v>
      </c>
      <c r="C261" s="37" t="s">
        <v>885</v>
      </c>
      <c r="D261" s="64">
        <v>4.49</v>
      </c>
      <c r="E261" s="32"/>
      <c r="F261" s="32">
        <v>1</v>
      </c>
      <c r="G261" s="47">
        <v>260.70999999999998</v>
      </c>
      <c r="H261" s="41">
        <v>1.7222200912891721E-2</v>
      </c>
    </row>
    <row r="262" spans="1:8" x14ac:dyDescent="0.3">
      <c r="A262" s="28"/>
      <c r="B262" s="28">
        <v>255</v>
      </c>
      <c r="C262" s="37" t="s">
        <v>499</v>
      </c>
      <c r="D262" s="64">
        <v>9.99</v>
      </c>
      <c r="E262" s="32"/>
      <c r="F262" s="32">
        <v>1</v>
      </c>
      <c r="G262" s="47">
        <v>260.70999999999998</v>
      </c>
      <c r="H262" s="41">
        <v>3.8318438111311422E-2</v>
      </c>
    </row>
    <row r="263" spans="1:8" x14ac:dyDescent="0.3">
      <c r="A263" s="28"/>
      <c r="B263" s="28">
        <v>256</v>
      </c>
      <c r="C263" s="37" t="s">
        <v>174</v>
      </c>
      <c r="D263" s="64">
        <v>1.2</v>
      </c>
      <c r="E263" s="32"/>
      <c r="F263" s="32">
        <v>1</v>
      </c>
      <c r="G263" s="47">
        <v>521.42999999999995</v>
      </c>
      <c r="H263" s="41">
        <v>2.3013635579080607E-3</v>
      </c>
    </row>
    <row r="264" spans="1:8" x14ac:dyDescent="0.3">
      <c r="A264" s="28"/>
      <c r="B264" s="28">
        <v>257</v>
      </c>
      <c r="C264" s="37" t="s">
        <v>886</v>
      </c>
      <c r="D264" s="64">
        <v>20</v>
      </c>
      <c r="E264" s="32"/>
      <c r="F264" s="32">
        <v>1</v>
      </c>
      <c r="G264" s="47">
        <v>260.70999999999998</v>
      </c>
      <c r="H264" s="41">
        <v>7.6713589812435284E-2</v>
      </c>
    </row>
    <row r="265" spans="1:8" x14ac:dyDescent="0.3">
      <c r="A265" s="28"/>
      <c r="B265" s="28">
        <v>258</v>
      </c>
      <c r="C265" s="37" t="s">
        <v>887</v>
      </c>
      <c r="D265" s="64">
        <v>15</v>
      </c>
      <c r="E265" s="32"/>
      <c r="F265" s="32">
        <v>1</v>
      </c>
      <c r="G265" s="47">
        <v>13.04</v>
      </c>
      <c r="H265" s="41">
        <v>1.1503067484662577</v>
      </c>
    </row>
    <row r="266" spans="1:8" x14ac:dyDescent="0.3">
      <c r="A266" s="28"/>
      <c r="B266" s="28">
        <v>259</v>
      </c>
      <c r="C266" s="37" t="s">
        <v>888</v>
      </c>
      <c r="D266" s="64">
        <v>17</v>
      </c>
      <c r="E266" s="32"/>
      <c r="F266" s="32">
        <v>1</v>
      </c>
      <c r="G266" s="47">
        <v>1042.8599999999999</v>
      </c>
      <c r="H266" s="41">
        <v>1.6301325201848765E-2</v>
      </c>
    </row>
    <row r="267" spans="1:8" x14ac:dyDescent="0.3">
      <c r="A267" s="28"/>
      <c r="B267" s="28">
        <v>260</v>
      </c>
      <c r="C267" s="37" t="s">
        <v>889</v>
      </c>
      <c r="D267" s="64">
        <v>1</v>
      </c>
      <c r="E267" s="32"/>
      <c r="F267" s="32">
        <v>2</v>
      </c>
      <c r="G267" s="47">
        <v>208.57</v>
      </c>
      <c r="H267" s="41">
        <v>9.5891067747039364E-3</v>
      </c>
    </row>
    <row r="268" spans="1:8" x14ac:dyDescent="0.3">
      <c r="A268" s="28"/>
      <c r="B268" s="28">
        <v>261</v>
      </c>
      <c r="C268" s="37" t="s">
        <v>890</v>
      </c>
      <c r="D268" s="64">
        <v>0.99</v>
      </c>
      <c r="E268" s="32"/>
      <c r="F268" s="32">
        <v>1</v>
      </c>
      <c r="G268" s="47">
        <v>1042.8599999999999</v>
      </c>
      <c r="H268" s="41">
        <v>9.4931246763707501E-4</v>
      </c>
    </row>
    <row r="269" spans="1:8" x14ac:dyDescent="0.3">
      <c r="A269" s="28"/>
      <c r="B269" s="28">
        <v>262</v>
      </c>
      <c r="C269" s="37" t="s">
        <v>891</v>
      </c>
      <c r="D269" s="64">
        <v>0.99</v>
      </c>
      <c r="E269" s="32"/>
      <c r="F269" s="32">
        <v>1</v>
      </c>
      <c r="G269" s="47">
        <v>52.14</v>
      </c>
      <c r="H269" s="41">
        <v>1.8987341772151899E-2</v>
      </c>
    </row>
    <row r="270" spans="1:8" x14ac:dyDescent="0.3">
      <c r="A270" s="28"/>
      <c r="B270" s="28">
        <v>263</v>
      </c>
      <c r="C270" s="37" t="s">
        <v>377</v>
      </c>
      <c r="D270" s="64">
        <v>8.5</v>
      </c>
      <c r="E270" s="32"/>
      <c r="F270" s="32">
        <v>2</v>
      </c>
      <c r="G270" s="47">
        <v>1042.8599999999999</v>
      </c>
      <c r="H270" s="41">
        <v>1.6301325201848765E-2</v>
      </c>
    </row>
    <row r="271" spans="1:8" x14ac:dyDescent="0.3">
      <c r="A271" s="28"/>
      <c r="B271" s="28">
        <v>264</v>
      </c>
      <c r="C271" s="37" t="s">
        <v>378</v>
      </c>
      <c r="D271" s="64">
        <v>1.35</v>
      </c>
      <c r="E271" s="32"/>
      <c r="F271" s="32">
        <v>1</v>
      </c>
      <c r="G271" s="47">
        <v>104.29</v>
      </c>
      <c r="H271" s="41">
        <v>1.2944673506568223E-2</v>
      </c>
    </row>
    <row r="272" spans="1:8" x14ac:dyDescent="0.3">
      <c r="A272" s="28"/>
      <c r="B272" s="28">
        <v>265</v>
      </c>
      <c r="C272" s="37" t="s">
        <v>156</v>
      </c>
      <c r="D272" s="64">
        <v>9.99</v>
      </c>
      <c r="E272" s="32"/>
      <c r="F272" s="32">
        <v>1</v>
      </c>
      <c r="G272" s="47">
        <v>1042.8599999999999</v>
      </c>
      <c r="H272" s="41">
        <v>9.5794258097923034E-3</v>
      </c>
    </row>
    <row r="273" spans="1:8" x14ac:dyDescent="0.3">
      <c r="A273" s="28"/>
      <c r="B273" s="28">
        <v>266</v>
      </c>
      <c r="C273" s="37" t="s">
        <v>529</v>
      </c>
      <c r="D273" s="64">
        <v>0</v>
      </c>
      <c r="E273" s="32"/>
      <c r="F273" s="32">
        <v>1</v>
      </c>
      <c r="G273" s="47">
        <v>4.3499999999999996</v>
      </c>
      <c r="H273" s="41">
        <v>0</v>
      </c>
    </row>
    <row r="274" spans="1:8" x14ac:dyDescent="0.3">
      <c r="A274" s="28"/>
      <c r="B274" s="28">
        <v>267</v>
      </c>
      <c r="C274" s="37" t="s">
        <v>162</v>
      </c>
      <c r="D274" s="64">
        <v>11.2</v>
      </c>
      <c r="E274" s="32"/>
      <c r="F274" s="32">
        <v>1</v>
      </c>
      <c r="G274" s="47">
        <v>521.42859999999996</v>
      </c>
      <c r="H274" s="41">
        <v>2.147945087783831E-2</v>
      </c>
    </row>
    <row r="275" spans="1:8" x14ac:dyDescent="0.3">
      <c r="A275" s="28"/>
      <c r="B275" s="28">
        <v>268</v>
      </c>
      <c r="C275" s="37" t="s">
        <v>163</v>
      </c>
      <c r="D275" s="64">
        <v>1.2</v>
      </c>
      <c r="E275" s="32"/>
      <c r="F275" s="32">
        <v>1</v>
      </c>
      <c r="G275" s="47">
        <v>104.29</v>
      </c>
      <c r="H275" s="41">
        <v>1.1506376450282864E-2</v>
      </c>
    </row>
    <row r="276" spans="1:8" x14ac:dyDescent="0.3">
      <c r="A276" s="28"/>
      <c r="B276" s="28">
        <v>269</v>
      </c>
      <c r="C276" s="37" t="s">
        <v>164</v>
      </c>
      <c r="D276" s="64">
        <v>3.4</v>
      </c>
      <c r="E276" s="32"/>
      <c r="F276" s="32">
        <v>1</v>
      </c>
      <c r="G276" s="47">
        <v>104.29</v>
      </c>
      <c r="H276" s="41">
        <v>3.2601399942468114E-2</v>
      </c>
    </row>
    <row r="277" spans="1:8" x14ac:dyDescent="0.3">
      <c r="A277" s="28"/>
      <c r="B277" s="28">
        <v>270</v>
      </c>
      <c r="C277" s="37" t="s">
        <v>1538</v>
      </c>
      <c r="D277" s="64">
        <v>9.99</v>
      </c>
      <c r="E277" s="32"/>
      <c r="F277" s="32">
        <v>1</v>
      </c>
      <c r="G277" s="47">
        <v>521.42859999999996</v>
      </c>
      <c r="H277" s="41">
        <v>1.9158903059786136E-2</v>
      </c>
    </row>
    <row r="278" spans="1:8" x14ac:dyDescent="0.3">
      <c r="A278" s="28"/>
      <c r="B278" s="28">
        <v>271</v>
      </c>
      <c r="C278" s="37" t="s">
        <v>166</v>
      </c>
      <c r="D278" s="64">
        <v>4.99</v>
      </c>
      <c r="E278" s="32"/>
      <c r="F278" s="32">
        <v>1</v>
      </c>
      <c r="G278" s="47">
        <v>1042.857</v>
      </c>
      <c r="H278" s="41">
        <v>4.7849321623194743E-3</v>
      </c>
    </row>
    <row r="279" spans="1:8" x14ac:dyDescent="0.3">
      <c r="A279" s="28"/>
      <c r="B279" s="28">
        <v>272</v>
      </c>
      <c r="C279" s="37" t="s">
        <v>168</v>
      </c>
      <c r="D279" s="64">
        <v>18</v>
      </c>
      <c r="E279" s="32"/>
      <c r="F279" s="32">
        <v>1</v>
      </c>
      <c r="G279" s="47">
        <v>782.14</v>
      </c>
      <c r="H279" s="41">
        <v>2.3013782698749586E-2</v>
      </c>
    </row>
    <row r="280" spans="1:8" x14ac:dyDescent="0.3">
      <c r="A280" s="28"/>
      <c r="B280" s="28">
        <v>273</v>
      </c>
      <c r="C280" s="37" t="s">
        <v>169</v>
      </c>
      <c r="D280" s="64">
        <v>14.99</v>
      </c>
      <c r="E280" s="32"/>
      <c r="F280" s="32">
        <v>1</v>
      </c>
      <c r="G280" s="47">
        <v>260.71429999999998</v>
      </c>
      <c r="H280" s="41">
        <v>5.7495887260499333E-2</v>
      </c>
    </row>
    <row r="281" spans="1:8" x14ac:dyDescent="0.3">
      <c r="A281" s="28"/>
      <c r="B281" s="28">
        <v>274</v>
      </c>
      <c r="C281" s="37" t="s">
        <v>170</v>
      </c>
      <c r="D281" s="64">
        <v>62</v>
      </c>
      <c r="E281" s="32"/>
      <c r="F281" s="32">
        <v>1</v>
      </c>
      <c r="G281" s="47">
        <v>1042.857</v>
      </c>
      <c r="H281" s="41">
        <v>5.9452062938638757E-2</v>
      </c>
    </row>
    <row r="282" spans="1:8" x14ac:dyDescent="0.3">
      <c r="A282" s="28"/>
      <c r="B282" s="28">
        <v>275</v>
      </c>
      <c r="C282" s="37" t="s">
        <v>171</v>
      </c>
      <c r="D282" s="64">
        <v>6.99</v>
      </c>
      <c r="E282" s="32"/>
      <c r="F282" s="32">
        <v>1</v>
      </c>
      <c r="G282" s="47">
        <v>208.57</v>
      </c>
      <c r="H282" s="41">
        <v>3.351392817759026E-2</v>
      </c>
    </row>
    <row r="283" spans="1:8" x14ac:dyDescent="0.3">
      <c r="A283" s="28"/>
      <c r="B283" s="28">
        <v>276</v>
      </c>
      <c r="C283" s="37" t="s">
        <v>172</v>
      </c>
      <c r="D283" s="64">
        <v>14.99</v>
      </c>
      <c r="E283" s="32"/>
      <c r="F283" s="32">
        <v>1</v>
      </c>
      <c r="G283" s="47">
        <v>521.42999999999995</v>
      </c>
      <c r="H283" s="41">
        <v>2.8747866444201527E-2</v>
      </c>
    </row>
    <row r="284" spans="1:8" x14ac:dyDescent="0.3">
      <c r="A284" s="28"/>
      <c r="B284" s="28">
        <v>277</v>
      </c>
      <c r="C284" s="37" t="s">
        <v>173</v>
      </c>
      <c r="D284" s="64">
        <v>0</v>
      </c>
      <c r="E284" s="32"/>
      <c r="F284" s="32">
        <v>1</v>
      </c>
      <c r="G284" s="47">
        <v>26.07</v>
      </c>
      <c r="H284" s="41">
        <v>0</v>
      </c>
    </row>
    <row r="285" spans="1:8" x14ac:dyDescent="0.3">
      <c r="A285" s="28"/>
      <c r="B285" s="28">
        <v>278</v>
      </c>
      <c r="C285" s="37" t="s">
        <v>175</v>
      </c>
      <c r="D285" s="64">
        <v>99.99</v>
      </c>
      <c r="E285" s="32"/>
      <c r="F285" s="32">
        <v>1</v>
      </c>
      <c r="G285" s="47">
        <v>521.42999999999995</v>
      </c>
      <c r="H285" s="41">
        <v>0.19176111846268915</v>
      </c>
    </row>
    <row r="286" spans="1:8" x14ac:dyDescent="0.3">
      <c r="A286" s="28"/>
      <c r="B286" s="28">
        <v>279</v>
      </c>
      <c r="C286" s="37" t="s">
        <v>177</v>
      </c>
      <c r="D286" s="64">
        <v>1.47</v>
      </c>
      <c r="E286" s="32"/>
      <c r="F286" s="32">
        <v>1</v>
      </c>
      <c r="G286" s="47">
        <v>78.209999999999994</v>
      </c>
      <c r="H286" s="41">
        <v>1.8795550441120062E-2</v>
      </c>
    </row>
    <row r="287" spans="1:8" x14ac:dyDescent="0.3">
      <c r="A287" s="28"/>
      <c r="B287" s="28">
        <v>280</v>
      </c>
      <c r="C287" s="37" t="s">
        <v>178</v>
      </c>
      <c r="D287" s="64">
        <v>0.99</v>
      </c>
      <c r="E287" s="32"/>
      <c r="F287" s="32">
        <v>1</v>
      </c>
      <c r="G287" s="47">
        <v>52.14</v>
      </c>
      <c r="H287" s="41">
        <v>1.8987341772151899E-2</v>
      </c>
    </row>
    <row r="288" spans="1:8" x14ac:dyDescent="0.3">
      <c r="A288" s="28"/>
      <c r="B288" s="28">
        <v>281</v>
      </c>
      <c r="C288" s="37" t="s">
        <v>179</v>
      </c>
      <c r="D288" s="64">
        <v>0.99</v>
      </c>
      <c r="E288" s="32"/>
      <c r="F288" s="32">
        <v>1</v>
      </c>
      <c r="G288" s="47">
        <v>4.3452380000000002</v>
      </c>
      <c r="H288" s="41">
        <v>0.22783562143201361</v>
      </c>
    </row>
    <row r="289" spans="1:8" x14ac:dyDescent="0.3">
      <c r="A289" s="28"/>
      <c r="B289" s="28">
        <v>282</v>
      </c>
      <c r="C289" s="37" t="s">
        <v>180</v>
      </c>
      <c r="D289" s="64">
        <v>0.42</v>
      </c>
      <c r="E289" s="32"/>
      <c r="F289" s="32">
        <v>1</v>
      </c>
      <c r="G289" s="47">
        <v>12</v>
      </c>
      <c r="H289" s="41">
        <v>3.4999999999999996E-2</v>
      </c>
    </row>
    <row r="290" spans="1:8" x14ac:dyDescent="0.3">
      <c r="A290" s="28"/>
      <c r="B290" s="28">
        <v>283</v>
      </c>
      <c r="C290" s="37" t="s">
        <v>181</v>
      </c>
      <c r="D290" s="64">
        <v>1.1000000000000001</v>
      </c>
      <c r="E290" s="32"/>
      <c r="F290" s="32">
        <v>1</v>
      </c>
      <c r="G290" s="47">
        <v>4.3452380000000002</v>
      </c>
      <c r="H290" s="41">
        <v>0.25315069048001515</v>
      </c>
    </row>
    <row r="291" spans="1:8" x14ac:dyDescent="0.3">
      <c r="A291" s="28"/>
      <c r="B291" s="28">
        <v>284</v>
      </c>
      <c r="C291" s="37" t="s">
        <v>182</v>
      </c>
      <c r="D291" s="64">
        <v>0.99</v>
      </c>
      <c r="E291" s="32"/>
      <c r="F291" s="32">
        <v>2</v>
      </c>
      <c r="G291" s="47">
        <v>52.14</v>
      </c>
      <c r="H291" s="41">
        <v>3.7974683544303799E-2</v>
      </c>
    </row>
    <row r="292" spans="1:8" x14ac:dyDescent="0.3">
      <c r="A292" s="28"/>
      <c r="B292" s="28">
        <v>285</v>
      </c>
      <c r="C292" s="37" t="s">
        <v>183</v>
      </c>
      <c r="D292" s="64">
        <v>0.84</v>
      </c>
      <c r="E292" s="32"/>
      <c r="F292" s="32">
        <v>1</v>
      </c>
      <c r="G292" s="47">
        <v>6</v>
      </c>
      <c r="H292" s="41">
        <v>0.13999999999999999</v>
      </c>
    </row>
    <row r="293" spans="1:8" x14ac:dyDescent="0.3">
      <c r="A293" s="28"/>
      <c r="B293" s="28">
        <v>286</v>
      </c>
      <c r="C293" s="37" t="s">
        <v>184</v>
      </c>
      <c r="D293" s="64">
        <v>2.31</v>
      </c>
      <c r="E293" s="32"/>
      <c r="F293" s="32">
        <v>1</v>
      </c>
      <c r="G293" s="47">
        <v>4</v>
      </c>
      <c r="H293" s="41">
        <v>0.57750000000000001</v>
      </c>
    </row>
    <row r="294" spans="1:8" x14ac:dyDescent="0.3">
      <c r="A294" s="28"/>
      <c r="B294" s="28">
        <v>287</v>
      </c>
      <c r="C294" s="37" t="s">
        <v>185</v>
      </c>
      <c r="D294" s="64">
        <v>1.31</v>
      </c>
      <c r="E294" s="32"/>
      <c r="F294" s="32">
        <v>1</v>
      </c>
      <c r="G294" s="47">
        <v>8.69</v>
      </c>
      <c r="H294" s="41">
        <v>0.15074798619102417</v>
      </c>
    </row>
    <row r="295" spans="1:8" x14ac:dyDescent="0.3">
      <c r="A295" s="28"/>
      <c r="B295" s="28">
        <v>288</v>
      </c>
      <c r="C295" s="37" t="s">
        <v>186</v>
      </c>
      <c r="D295" s="64">
        <v>2.63</v>
      </c>
      <c r="E295" s="32"/>
      <c r="F295" s="32">
        <v>1</v>
      </c>
      <c r="G295" s="47">
        <v>8.69</v>
      </c>
      <c r="H295" s="41">
        <v>0.30264672036823936</v>
      </c>
    </row>
    <row r="296" spans="1:8" x14ac:dyDescent="0.3">
      <c r="A296" s="28"/>
      <c r="B296" s="28">
        <v>289</v>
      </c>
      <c r="C296" s="37" t="s">
        <v>1557</v>
      </c>
      <c r="D296" s="64">
        <v>1.5</v>
      </c>
      <c r="E296" s="32"/>
      <c r="F296" s="32">
        <v>1</v>
      </c>
      <c r="G296" s="47">
        <v>52.14</v>
      </c>
      <c r="H296" s="41">
        <v>2.8768699654775604E-2</v>
      </c>
    </row>
    <row r="297" spans="1:8" x14ac:dyDescent="0.3">
      <c r="A297" s="28"/>
      <c r="B297" s="28">
        <v>290</v>
      </c>
      <c r="C297" s="37" t="s">
        <v>1558</v>
      </c>
      <c r="D297" s="64">
        <v>1.42</v>
      </c>
      <c r="E297" s="32"/>
      <c r="F297" s="32">
        <v>1</v>
      </c>
      <c r="G297" s="47">
        <v>13.04</v>
      </c>
      <c r="H297" s="41">
        <v>0.10889570552147239</v>
      </c>
    </row>
    <row r="298" spans="1:8" x14ac:dyDescent="0.3">
      <c r="A298" s="28"/>
      <c r="B298" s="28">
        <v>291</v>
      </c>
      <c r="C298" s="37" t="s">
        <v>1324</v>
      </c>
      <c r="D298" s="64">
        <v>0.63</v>
      </c>
      <c r="E298" s="32"/>
      <c r="F298" s="32">
        <v>1</v>
      </c>
      <c r="G298" s="47">
        <v>4.3452380000000002</v>
      </c>
      <c r="H298" s="41">
        <v>0.14498630454764502</v>
      </c>
    </row>
    <row r="299" spans="1:8" x14ac:dyDescent="0.3">
      <c r="A299" s="28"/>
      <c r="B299" s="28">
        <v>292</v>
      </c>
      <c r="C299" s="37" t="s">
        <v>1356</v>
      </c>
      <c r="D299" s="64">
        <v>2</v>
      </c>
      <c r="E299" s="32"/>
      <c r="F299" s="32">
        <v>3</v>
      </c>
      <c r="G299" s="47">
        <v>521.42999999999995</v>
      </c>
      <c r="H299" s="41">
        <v>1.1506817789540304E-2</v>
      </c>
    </row>
    <row r="300" spans="1:8" x14ac:dyDescent="0.3">
      <c r="A300" s="28"/>
      <c r="B300" s="28">
        <v>293</v>
      </c>
      <c r="C300" s="28" t="s">
        <v>1325</v>
      </c>
      <c r="D300" s="64">
        <v>20</v>
      </c>
      <c r="E300" s="32"/>
      <c r="F300" s="32">
        <v>1</v>
      </c>
      <c r="G300" s="47">
        <v>521.42859999999996</v>
      </c>
      <c r="H300" s="41">
        <v>3.8356162281854123E-2</v>
      </c>
    </row>
    <row r="301" spans="1:8" x14ac:dyDescent="0.3">
      <c r="A301" s="28"/>
      <c r="B301" s="28">
        <v>294</v>
      </c>
      <c r="C301" s="28" t="s">
        <v>1326</v>
      </c>
      <c r="D301" s="64">
        <v>25</v>
      </c>
      <c r="E301" s="32"/>
      <c r="F301" s="32">
        <v>1</v>
      </c>
      <c r="G301" s="47">
        <v>521.42999999999995</v>
      </c>
      <c r="H301" s="41">
        <v>4.7945074123084602E-2</v>
      </c>
    </row>
    <row r="302" spans="1:8" x14ac:dyDescent="0.3">
      <c r="A302" s="28"/>
      <c r="B302" s="28">
        <v>295</v>
      </c>
      <c r="C302" s="28" t="s">
        <v>1327</v>
      </c>
      <c r="D302" s="64">
        <v>2</v>
      </c>
      <c r="E302" s="32"/>
      <c r="F302" s="32">
        <v>1</v>
      </c>
      <c r="G302" s="47">
        <v>1042.857</v>
      </c>
      <c r="H302" s="41">
        <v>1.9178084818915729E-3</v>
      </c>
    </row>
    <row r="303" spans="1:8" x14ac:dyDescent="0.3">
      <c r="A303" s="28"/>
      <c r="B303" s="28">
        <v>296</v>
      </c>
      <c r="C303" s="37" t="s">
        <v>192</v>
      </c>
      <c r="D303" s="64">
        <v>28</v>
      </c>
      <c r="E303" s="32"/>
      <c r="F303" s="32">
        <v>1</v>
      </c>
      <c r="G303" s="47">
        <v>1042.8599999999999</v>
      </c>
      <c r="H303" s="41">
        <v>2.6849241508927375E-2</v>
      </c>
    </row>
    <row r="304" spans="1:8" x14ac:dyDescent="0.3">
      <c r="A304" s="28"/>
      <c r="B304" s="28">
        <v>297</v>
      </c>
      <c r="C304" s="37" t="s">
        <v>193</v>
      </c>
      <c r="D304" s="64">
        <v>18</v>
      </c>
      <c r="E304" s="32"/>
      <c r="F304" s="32">
        <v>4</v>
      </c>
      <c r="G304" s="47">
        <v>260.70999999999998</v>
      </c>
      <c r="H304" s="41">
        <v>0.276168923324767</v>
      </c>
    </row>
    <row r="305" spans="1:8" x14ac:dyDescent="0.3">
      <c r="A305" s="28"/>
      <c r="B305" s="28">
        <v>298</v>
      </c>
      <c r="C305" s="37" t="s">
        <v>1337</v>
      </c>
      <c r="D305" s="64">
        <v>9.5</v>
      </c>
      <c r="E305" s="32"/>
      <c r="F305" s="32">
        <v>2</v>
      </c>
      <c r="G305" s="47">
        <v>104.29</v>
      </c>
      <c r="H305" s="41">
        <v>0.18218429379614534</v>
      </c>
    </row>
    <row r="306" spans="1:8" x14ac:dyDescent="0.3">
      <c r="A306" s="28"/>
      <c r="B306" s="28">
        <v>299</v>
      </c>
      <c r="C306" s="37" t="s">
        <v>1372</v>
      </c>
      <c r="D306" s="64">
        <v>6</v>
      </c>
      <c r="E306" s="32"/>
      <c r="F306" s="32">
        <v>4</v>
      </c>
      <c r="G306" s="47">
        <v>260.70999999999998</v>
      </c>
      <c r="H306" s="41">
        <v>9.2056307774922339E-2</v>
      </c>
    </row>
    <row r="307" spans="1:8" x14ac:dyDescent="0.3">
      <c r="A307" s="28"/>
      <c r="B307" s="28">
        <v>300</v>
      </c>
      <c r="C307" s="37" t="s">
        <v>195</v>
      </c>
      <c r="D307" s="64">
        <v>2</v>
      </c>
      <c r="E307" s="32"/>
      <c r="F307" s="32">
        <v>4</v>
      </c>
      <c r="G307" s="47">
        <v>260.70999999999998</v>
      </c>
      <c r="H307" s="41">
        <v>3.0685435924974112E-2</v>
      </c>
    </row>
    <row r="308" spans="1:8" x14ac:dyDescent="0.3">
      <c r="A308" s="28"/>
      <c r="B308" s="28">
        <v>301</v>
      </c>
      <c r="C308" s="37" t="s">
        <v>196</v>
      </c>
      <c r="D308" s="64">
        <v>7</v>
      </c>
      <c r="E308" s="32"/>
      <c r="F308" s="32">
        <v>1</v>
      </c>
      <c r="G308" s="47">
        <v>260.70999999999998</v>
      </c>
      <c r="H308" s="41">
        <v>2.6849756434352348E-2</v>
      </c>
    </row>
    <row r="309" spans="1:8" x14ac:dyDescent="0.3">
      <c r="A309" s="28"/>
      <c r="B309" s="28">
        <v>302</v>
      </c>
      <c r="C309" s="37" t="s">
        <v>197</v>
      </c>
      <c r="D309" s="64">
        <v>8.99</v>
      </c>
      <c r="E309" s="32"/>
      <c r="F309" s="32">
        <v>1</v>
      </c>
      <c r="G309" s="47">
        <v>521.42999999999995</v>
      </c>
      <c r="H309" s="41">
        <v>1.7241048654661223E-2</v>
      </c>
    </row>
    <row r="310" spans="1:8" x14ac:dyDescent="0.3">
      <c r="A310" s="28"/>
      <c r="B310" s="28">
        <v>303</v>
      </c>
      <c r="C310" s="37" t="s">
        <v>198</v>
      </c>
      <c r="D310" s="64">
        <v>12</v>
      </c>
      <c r="E310" s="32"/>
      <c r="F310" s="32">
        <v>1</v>
      </c>
      <c r="G310" s="47">
        <v>104.29</v>
      </c>
      <c r="H310" s="41">
        <v>0.11506376450282864</v>
      </c>
    </row>
    <row r="311" spans="1:8" x14ac:dyDescent="0.3">
      <c r="A311" s="28"/>
      <c r="B311" s="28">
        <v>304</v>
      </c>
      <c r="C311" s="37" t="s">
        <v>1328</v>
      </c>
      <c r="D311" s="64">
        <v>0.63</v>
      </c>
      <c r="E311" s="32"/>
      <c r="F311" s="32">
        <v>1</v>
      </c>
      <c r="G311" s="47">
        <v>13.04</v>
      </c>
      <c r="H311" s="41">
        <v>4.8312883435582828E-2</v>
      </c>
    </row>
    <row r="312" spans="1:8" x14ac:dyDescent="0.3">
      <c r="A312" s="28"/>
      <c r="B312" s="28">
        <v>305</v>
      </c>
      <c r="C312" s="37" t="s">
        <v>1341</v>
      </c>
      <c r="D312" s="64">
        <v>18.989999999999998</v>
      </c>
      <c r="E312" s="32"/>
      <c r="F312" s="32">
        <v>1</v>
      </c>
      <c r="G312" s="47">
        <v>521.42999999999995</v>
      </c>
      <c r="H312" s="41">
        <v>3.6419078303895056E-2</v>
      </c>
    </row>
    <row r="313" spans="1:8" x14ac:dyDescent="0.3">
      <c r="A313" s="28"/>
      <c r="B313" s="28">
        <v>306</v>
      </c>
      <c r="C313" s="37" t="s">
        <v>200</v>
      </c>
      <c r="D313" s="64">
        <v>0</v>
      </c>
      <c r="E313" s="32"/>
      <c r="F313" s="32">
        <v>1</v>
      </c>
      <c r="G313" s="47">
        <v>52.14</v>
      </c>
      <c r="H313" s="41">
        <v>0</v>
      </c>
    </row>
    <row r="314" spans="1:8" x14ac:dyDescent="0.3">
      <c r="A314" s="28"/>
      <c r="B314" s="28">
        <v>307</v>
      </c>
      <c r="C314" s="28" t="s">
        <v>1345</v>
      </c>
      <c r="D314" s="64">
        <v>5</v>
      </c>
      <c r="E314" s="32"/>
      <c r="F314" s="32">
        <v>1</v>
      </c>
      <c r="G314" s="47">
        <v>521.42859999999996</v>
      </c>
      <c r="H314" s="41">
        <v>9.5890405704635306E-3</v>
      </c>
    </row>
    <row r="315" spans="1:8" x14ac:dyDescent="0.3">
      <c r="A315" s="28"/>
      <c r="B315" s="28">
        <v>308</v>
      </c>
      <c r="C315" s="37" t="s">
        <v>116</v>
      </c>
      <c r="D315" s="64">
        <v>2</v>
      </c>
      <c r="E315" s="32"/>
      <c r="F315" s="32">
        <v>1</v>
      </c>
      <c r="G315" s="47">
        <v>521.42999999999995</v>
      </c>
      <c r="H315" s="41">
        <v>3.8356059298467679E-3</v>
      </c>
    </row>
    <row r="316" spans="1:8" x14ac:dyDescent="0.3">
      <c r="A316" s="28"/>
      <c r="B316" s="28">
        <v>309</v>
      </c>
      <c r="C316" s="37" t="s">
        <v>1325</v>
      </c>
      <c r="D316" s="64">
        <v>20</v>
      </c>
      <c r="E316" s="32"/>
      <c r="F316" s="32">
        <v>1</v>
      </c>
      <c r="G316" s="47">
        <v>521.42859999999996</v>
      </c>
      <c r="H316" s="41">
        <v>3.8356162281854123E-2</v>
      </c>
    </row>
    <row r="317" spans="1:8" x14ac:dyDescent="0.3">
      <c r="A317" s="28"/>
      <c r="B317" s="28">
        <v>310</v>
      </c>
      <c r="C317" s="28" t="s">
        <v>1331</v>
      </c>
      <c r="D317" s="64">
        <v>25</v>
      </c>
      <c r="E317" s="32"/>
      <c r="F317" s="32">
        <v>1</v>
      </c>
      <c r="G317" s="47">
        <v>521.42999999999995</v>
      </c>
      <c r="H317" s="41">
        <v>4.7945074123084602E-2</v>
      </c>
    </row>
    <row r="318" spans="1:8" x14ac:dyDescent="0.3">
      <c r="A318" s="28"/>
      <c r="B318" s="28">
        <v>311</v>
      </c>
      <c r="C318" s="37" t="s">
        <v>1340</v>
      </c>
      <c r="D318" s="64">
        <v>28</v>
      </c>
      <c r="E318" s="32"/>
      <c r="F318" s="32">
        <v>1</v>
      </c>
      <c r="G318" s="47">
        <v>521.42999999999995</v>
      </c>
      <c r="H318" s="41">
        <v>5.3698483017854751E-2</v>
      </c>
    </row>
    <row r="319" spans="1:8" x14ac:dyDescent="0.3">
      <c r="A319" s="28"/>
      <c r="B319" s="28">
        <v>312</v>
      </c>
      <c r="C319" s="37" t="s">
        <v>1329</v>
      </c>
      <c r="D319" s="64">
        <v>2</v>
      </c>
      <c r="E319" s="32"/>
      <c r="F319" s="32">
        <v>1</v>
      </c>
      <c r="G319" s="47">
        <v>521.42999999999995</v>
      </c>
      <c r="H319" s="41">
        <v>3.8356059298467679E-3</v>
      </c>
    </row>
    <row r="320" spans="1:8" x14ac:dyDescent="0.3">
      <c r="A320" s="28"/>
      <c r="B320" s="28">
        <v>313</v>
      </c>
      <c r="C320" s="37" t="s">
        <v>1387</v>
      </c>
      <c r="D320" s="64">
        <v>3.99</v>
      </c>
      <c r="E320" s="32"/>
      <c r="F320" s="32">
        <v>1</v>
      </c>
      <c r="G320" s="47">
        <v>52.14</v>
      </c>
      <c r="H320" s="41">
        <v>7.652474108170311E-2</v>
      </c>
    </row>
    <row r="321" spans="1:8" x14ac:dyDescent="0.3">
      <c r="A321" s="28"/>
      <c r="B321" s="28">
        <v>314</v>
      </c>
      <c r="C321" s="37" t="s">
        <v>1354</v>
      </c>
      <c r="D321" s="64">
        <v>6</v>
      </c>
      <c r="E321" s="32"/>
      <c r="F321" s="32">
        <v>1</v>
      </c>
      <c r="G321" s="47">
        <v>521.42999999999995</v>
      </c>
      <c r="H321" s="41">
        <v>1.1506817789540304E-2</v>
      </c>
    </row>
    <row r="322" spans="1:8" x14ac:dyDescent="0.3">
      <c r="A322" s="28"/>
      <c r="B322" s="28">
        <v>315</v>
      </c>
      <c r="C322" s="28" t="s">
        <v>1357</v>
      </c>
      <c r="D322" s="64">
        <v>20</v>
      </c>
      <c r="E322" s="32"/>
      <c r="F322" s="32">
        <v>1</v>
      </c>
      <c r="G322" s="47">
        <v>521.42999999999995</v>
      </c>
      <c r="H322" s="41">
        <v>3.8356059298467679E-2</v>
      </c>
    </row>
    <row r="323" spans="1:8" x14ac:dyDescent="0.3">
      <c r="A323" s="28"/>
      <c r="B323" s="28">
        <v>316</v>
      </c>
      <c r="C323" s="28" t="s">
        <v>1358</v>
      </c>
      <c r="D323" s="64">
        <v>25</v>
      </c>
      <c r="E323" s="32"/>
      <c r="F323" s="32">
        <v>1</v>
      </c>
      <c r="G323" s="47">
        <v>521.42999999999995</v>
      </c>
      <c r="H323" s="41">
        <v>4.7945074123084602E-2</v>
      </c>
    </row>
    <row r="324" spans="1:8" x14ac:dyDescent="0.3">
      <c r="A324" s="28"/>
      <c r="B324" s="28">
        <v>317</v>
      </c>
      <c r="C324" s="28" t="s">
        <v>1359</v>
      </c>
      <c r="D324" s="64">
        <v>2</v>
      </c>
      <c r="E324" s="32"/>
      <c r="F324" s="32">
        <v>1</v>
      </c>
      <c r="G324" s="47">
        <v>1042.8599999999999</v>
      </c>
      <c r="H324" s="41">
        <v>1.917802964923384E-3</v>
      </c>
    </row>
    <row r="325" spans="1:8" x14ac:dyDescent="0.3">
      <c r="A325" s="28"/>
      <c r="B325" s="28">
        <v>318</v>
      </c>
      <c r="C325" s="28" t="s">
        <v>1360</v>
      </c>
      <c r="D325" s="64">
        <v>15</v>
      </c>
      <c r="E325" s="32"/>
      <c r="F325" s="32">
        <v>3</v>
      </c>
      <c r="G325" s="47">
        <v>521.42999999999995</v>
      </c>
      <c r="H325" s="41">
        <v>8.6301133421552281E-2</v>
      </c>
    </row>
    <row r="326" spans="1:8" x14ac:dyDescent="0.3">
      <c r="A326" s="28"/>
      <c r="B326" s="28">
        <v>319</v>
      </c>
      <c r="C326" s="28" t="s">
        <v>1361</v>
      </c>
      <c r="D326" s="64">
        <v>7.79</v>
      </c>
      <c r="E326" s="32"/>
      <c r="F326" s="32">
        <v>1</v>
      </c>
      <c r="G326" s="47">
        <v>1042.8599999999999</v>
      </c>
      <c r="H326" s="41">
        <v>7.4698425483765802E-3</v>
      </c>
    </row>
    <row r="327" spans="1:8" x14ac:dyDescent="0.3">
      <c r="A327" s="28"/>
      <c r="B327" s="28">
        <v>320</v>
      </c>
      <c r="C327" s="37" t="s">
        <v>1355</v>
      </c>
      <c r="D327" s="64">
        <v>5</v>
      </c>
      <c r="E327" s="32"/>
      <c r="F327" s="32">
        <v>1</v>
      </c>
      <c r="G327" s="47">
        <v>521.42999999999995</v>
      </c>
      <c r="H327" s="41">
        <v>9.5890148246169198E-3</v>
      </c>
    </row>
    <row r="328" spans="1:8" x14ac:dyDescent="0.3">
      <c r="A328" s="28"/>
      <c r="B328" s="28">
        <v>321</v>
      </c>
      <c r="C328" s="37" t="s">
        <v>116</v>
      </c>
      <c r="D328" s="64">
        <v>2</v>
      </c>
      <c r="E328" s="32"/>
      <c r="F328" s="32">
        <v>3</v>
      </c>
      <c r="G328" s="47">
        <v>521.42999999999995</v>
      </c>
      <c r="H328" s="41">
        <v>1.1506817789540304E-2</v>
      </c>
    </row>
    <row r="329" spans="1:8" x14ac:dyDescent="0.3">
      <c r="A329" s="28"/>
      <c r="B329" s="28">
        <v>322</v>
      </c>
      <c r="C329" s="37" t="s">
        <v>1339</v>
      </c>
      <c r="D329" s="64">
        <v>64.989999999999995</v>
      </c>
      <c r="E329" s="32"/>
      <c r="F329" s="32">
        <v>1</v>
      </c>
      <c r="G329" s="47">
        <v>521.42999999999995</v>
      </c>
      <c r="H329" s="41">
        <v>0.12463801469037071</v>
      </c>
    </row>
    <row r="330" spans="1:8" x14ac:dyDescent="0.3">
      <c r="A330" s="28"/>
      <c r="B330" s="28">
        <v>323</v>
      </c>
      <c r="C330" s="37" t="s">
        <v>207</v>
      </c>
      <c r="D330" s="64">
        <v>7.5</v>
      </c>
      <c r="E330" s="32"/>
      <c r="F330" s="32">
        <v>2</v>
      </c>
      <c r="G330" s="47">
        <v>104.29</v>
      </c>
      <c r="H330" s="41">
        <v>0.14382970562853581</v>
      </c>
    </row>
    <row r="331" spans="1:8" x14ac:dyDescent="0.3">
      <c r="A331" s="28"/>
      <c r="B331" s="28">
        <v>324</v>
      </c>
      <c r="C331" s="37" t="s">
        <v>1355</v>
      </c>
      <c r="D331" s="64">
        <v>5</v>
      </c>
      <c r="E331" s="32"/>
      <c r="F331" s="32">
        <v>1</v>
      </c>
      <c r="G331" s="47">
        <v>521.42999999999995</v>
      </c>
      <c r="H331" s="41">
        <v>9.5890148246169198E-3</v>
      </c>
    </row>
    <row r="332" spans="1:8" x14ac:dyDescent="0.3">
      <c r="A332" s="28"/>
      <c r="B332" s="28">
        <v>325</v>
      </c>
      <c r="C332" s="37" t="s">
        <v>116</v>
      </c>
      <c r="D332" s="64">
        <v>2</v>
      </c>
      <c r="E332" s="32"/>
      <c r="F332" s="32">
        <v>2</v>
      </c>
      <c r="G332" s="47">
        <v>521.42999999999995</v>
      </c>
      <c r="H332" s="41">
        <v>7.6712118596935358E-3</v>
      </c>
    </row>
    <row r="333" spans="1:8" x14ac:dyDescent="0.3">
      <c r="A333" s="28"/>
      <c r="B333" s="28">
        <v>326</v>
      </c>
      <c r="C333" s="28" t="s">
        <v>1357</v>
      </c>
      <c r="D333" s="64">
        <v>20</v>
      </c>
      <c r="E333" s="32"/>
      <c r="F333" s="32">
        <v>1</v>
      </c>
      <c r="G333" s="47">
        <v>521.42999999999995</v>
      </c>
      <c r="H333" s="41">
        <v>3.8356059298467679E-2</v>
      </c>
    </row>
    <row r="334" spans="1:8" x14ac:dyDescent="0.3">
      <c r="A334" s="28"/>
      <c r="B334" s="28">
        <v>327</v>
      </c>
      <c r="C334" s="28" t="s">
        <v>1358</v>
      </c>
      <c r="D334" s="64">
        <v>25</v>
      </c>
      <c r="E334" s="32"/>
      <c r="F334" s="32">
        <v>1</v>
      </c>
      <c r="G334" s="47">
        <v>521.42999999999995</v>
      </c>
      <c r="H334" s="41">
        <v>4.7945074123084602E-2</v>
      </c>
    </row>
    <row r="335" spans="1:8" x14ac:dyDescent="0.3">
      <c r="A335" s="28"/>
      <c r="B335" s="28">
        <v>328</v>
      </c>
      <c r="C335" s="28" t="s">
        <v>1359</v>
      </c>
      <c r="D335" s="64">
        <v>2</v>
      </c>
      <c r="E335" s="32"/>
      <c r="F335" s="32">
        <v>1</v>
      </c>
      <c r="G335" s="47">
        <v>1042.8599999999999</v>
      </c>
      <c r="H335" s="41">
        <v>1.917802964923384E-3</v>
      </c>
    </row>
    <row r="336" spans="1:8" x14ac:dyDescent="0.3">
      <c r="A336" s="28"/>
      <c r="B336" s="28">
        <v>329</v>
      </c>
      <c r="C336" s="28" t="s">
        <v>1360</v>
      </c>
      <c r="D336" s="64">
        <v>15</v>
      </c>
      <c r="E336" s="32"/>
      <c r="F336" s="32">
        <v>3</v>
      </c>
      <c r="G336" s="47">
        <v>521.42999999999995</v>
      </c>
      <c r="H336" s="41">
        <v>8.6301133421552281E-2</v>
      </c>
    </row>
    <row r="337" spans="1:8" x14ac:dyDescent="0.3">
      <c r="A337" s="28"/>
      <c r="B337" s="28">
        <v>330</v>
      </c>
      <c r="C337" s="28" t="s">
        <v>1361</v>
      </c>
      <c r="D337" s="64">
        <v>7.79</v>
      </c>
      <c r="E337" s="32"/>
      <c r="F337" s="32">
        <v>1</v>
      </c>
      <c r="G337" s="47">
        <v>1042.8599999999999</v>
      </c>
      <c r="H337" s="41">
        <v>7.4698425483765802E-3</v>
      </c>
    </row>
    <row r="338" spans="1:8" x14ac:dyDescent="0.3">
      <c r="A338" s="28"/>
      <c r="B338" s="28">
        <v>331</v>
      </c>
      <c r="C338" s="37" t="s">
        <v>201</v>
      </c>
      <c r="D338" s="64">
        <v>79.98</v>
      </c>
      <c r="E338" s="32"/>
      <c r="F338" s="32">
        <v>1</v>
      </c>
      <c r="G338" s="47">
        <v>521.42999999999995</v>
      </c>
      <c r="H338" s="41">
        <v>0.15338588113457224</v>
      </c>
    </row>
    <row r="339" spans="1:8" x14ac:dyDescent="0.3">
      <c r="A339" s="28"/>
      <c r="B339" s="28">
        <v>332</v>
      </c>
      <c r="C339" s="28" t="s">
        <v>202</v>
      </c>
      <c r="D339" s="64">
        <v>195</v>
      </c>
      <c r="E339" s="32"/>
      <c r="F339" s="32">
        <v>1</v>
      </c>
      <c r="G339" s="47">
        <v>521.42999999999995</v>
      </c>
      <c r="H339" s="41">
        <v>0.37397157816005988</v>
      </c>
    </row>
    <row r="340" spans="1:8" x14ac:dyDescent="0.3">
      <c r="A340" s="28"/>
      <c r="B340" s="28">
        <v>333</v>
      </c>
      <c r="C340" s="37" t="s">
        <v>1559</v>
      </c>
      <c r="D340" s="64">
        <v>25</v>
      </c>
      <c r="E340" s="32"/>
      <c r="F340" s="32">
        <v>1</v>
      </c>
      <c r="G340" s="47">
        <v>521.42999999999995</v>
      </c>
      <c r="H340" s="41">
        <v>4.7945074123084602E-2</v>
      </c>
    </row>
    <row r="341" spans="1:8" x14ac:dyDescent="0.3">
      <c r="A341" s="28"/>
      <c r="B341" s="28">
        <v>334</v>
      </c>
      <c r="C341" s="28" t="s">
        <v>1342</v>
      </c>
      <c r="D341" s="64">
        <v>39.99</v>
      </c>
      <c r="E341" s="32"/>
      <c r="F341" s="32">
        <v>1</v>
      </c>
      <c r="G341" s="47">
        <v>260.70999999999998</v>
      </c>
      <c r="H341" s="41">
        <v>0.15338882282996436</v>
      </c>
    </row>
    <row r="342" spans="1:8" x14ac:dyDescent="0.3">
      <c r="A342" s="28"/>
      <c r="B342" s="28">
        <v>335</v>
      </c>
      <c r="C342" s="28" t="s">
        <v>1343</v>
      </c>
      <c r="D342" s="64">
        <v>0</v>
      </c>
      <c r="E342" s="32"/>
      <c r="F342" s="32">
        <v>2</v>
      </c>
      <c r="G342" s="47">
        <v>260.70999999999998</v>
      </c>
      <c r="H342" s="41">
        <v>0</v>
      </c>
    </row>
    <row r="343" spans="1:8" x14ac:dyDescent="0.3">
      <c r="A343" s="28"/>
      <c r="B343" s="28">
        <v>336</v>
      </c>
      <c r="C343" s="37" t="s">
        <v>1388</v>
      </c>
      <c r="D343" s="64">
        <v>12</v>
      </c>
      <c r="E343" s="32"/>
      <c r="F343" s="32">
        <v>3</v>
      </c>
      <c r="G343" s="47">
        <v>521.42999999999995</v>
      </c>
      <c r="H343" s="41">
        <v>6.9040906737241822E-2</v>
      </c>
    </row>
    <row r="344" spans="1:8" x14ac:dyDescent="0.3">
      <c r="A344" s="28"/>
      <c r="B344" s="28">
        <v>337</v>
      </c>
      <c r="C344" s="37" t="s">
        <v>1370</v>
      </c>
      <c r="D344" s="64">
        <v>5</v>
      </c>
      <c r="E344" s="32"/>
      <c r="F344" s="32">
        <v>1</v>
      </c>
      <c r="G344" s="47">
        <v>521.42999999999995</v>
      </c>
      <c r="H344" s="41">
        <v>9.5890148246169198E-3</v>
      </c>
    </row>
    <row r="345" spans="1:8" x14ac:dyDescent="0.3">
      <c r="A345" s="28"/>
      <c r="B345" s="28">
        <v>338</v>
      </c>
      <c r="C345" s="37" t="s">
        <v>1344</v>
      </c>
      <c r="D345" s="64">
        <v>7.99</v>
      </c>
      <c r="E345" s="32"/>
      <c r="F345" s="32">
        <v>1</v>
      </c>
      <c r="G345" s="47">
        <v>521.42999999999995</v>
      </c>
      <c r="H345" s="41">
        <v>1.5323245689737839E-2</v>
      </c>
    </row>
    <row r="346" spans="1:8" x14ac:dyDescent="0.3">
      <c r="A346" s="28"/>
      <c r="B346" s="28">
        <v>339</v>
      </c>
      <c r="C346" s="37" t="s">
        <v>832</v>
      </c>
      <c r="D346" s="64">
        <v>10</v>
      </c>
      <c r="E346" s="32"/>
      <c r="F346" s="32">
        <v>4</v>
      </c>
      <c r="G346" s="47">
        <v>260.70999999999998</v>
      </c>
      <c r="H346" s="41">
        <v>0.15342717962487057</v>
      </c>
    </row>
    <row r="347" spans="1:8" x14ac:dyDescent="0.3">
      <c r="A347" s="28"/>
      <c r="B347" s="28">
        <v>340</v>
      </c>
      <c r="C347" s="37" t="s">
        <v>1336</v>
      </c>
      <c r="D347" s="64">
        <v>9.99</v>
      </c>
      <c r="E347" s="32"/>
      <c r="F347" s="32">
        <v>1</v>
      </c>
      <c r="G347" s="47">
        <v>1042.8599999999999</v>
      </c>
      <c r="H347" s="41">
        <v>9.5794258097923034E-3</v>
      </c>
    </row>
    <row r="348" spans="1:8" x14ac:dyDescent="0.3">
      <c r="A348" s="28"/>
      <c r="B348" s="28">
        <v>341</v>
      </c>
      <c r="C348" s="33" t="s">
        <v>1345</v>
      </c>
      <c r="D348" s="64">
        <v>5</v>
      </c>
      <c r="E348" s="32"/>
      <c r="F348" s="32">
        <v>1</v>
      </c>
      <c r="G348" s="47">
        <v>1303.57</v>
      </c>
      <c r="H348" s="41">
        <v>3.835620641776046E-3</v>
      </c>
    </row>
    <row r="349" spans="1:8" x14ac:dyDescent="0.3">
      <c r="A349" s="28"/>
      <c r="B349" s="28">
        <v>342</v>
      </c>
      <c r="C349" s="37" t="s">
        <v>1350</v>
      </c>
      <c r="D349" s="64">
        <v>5</v>
      </c>
      <c r="E349" s="32"/>
      <c r="F349" s="32">
        <v>1</v>
      </c>
      <c r="G349" s="47">
        <v>521.42999999999995</v>
      </c>
      <c r="H349" s="41">
        <v>9.5890148246169198E-3</v>
      </c>
    </row>
    <row r="350" spans="1:8" x14ac:dyDescent="0.3">
      <c r="A350" s="28"/>
      <c r="B350" s="28">
        <v>343</v>
      </c>
      <c r="C350" s="37" t="s">
        <v>116</v>
      </c>
      <c r="D350" s="64">
        <v>2</v>
      </c>
      <c r="E350" s="32"/>
      <c r="F350" s="32">
        <v>1</v>
      </c>
      <c r="G350" s="47">
        <v>521.42999999999995</v>
      </c>
      <c r="H350" s="41">
        <v>3.8356059298467679E-3</v>
      </c>
    </row>
    <row r="351" spans="1:8" x14ac:dyDescent="0.3">
      <c r="A351" s="28"/>
      <c r="B351" s="28">
        <v>344</v>
      </c>
      <c r="C351" s="28" t="s">
        <v>1325</v>
      </c>
      <c r="D351" s="64">
        <v>20</v>
      </c>
      <c r="E351" s="32"/>
      <c r="F351" s="32">
        <v>1</v>
      </c>
      <c r="G351" s="47">
        <v>521.42999999999995</v>
      </c>
      <c r="H351" s="41">
        <v>3.8356059298467679E-2</v>
      </c>
    </row>
    <row r="352" spans="1:8" x14ac:dyDescent="0.3">
      <c r="A352" s="28"/>
      <c r="B352" s="28">
        <v>345</v>
      </c>
      <c r="C352" s="28" t="s">
        <v>1326</v>
      </c>
      <c r="D352" s="64">
        <v>25</v>
      </c>
      <c r="E352" s="32"/>
      <c r="F352" s="32">
        <v>1</v>
      </c>
      <c r="G352" s="47">
        <v>521.42999999999995</v>
      </c>
      <c r="H352" s="41">
        <v>4.7945074123084602E-2</v>
      </c>
    </row>
    <row r="353" spans="1:8" x14ac:dyDescent="0.3">
      <c r="A353" s="28"/>
      <c r="B353" s="28">
        <v>346</v>
      </c>
      <c r="C353" s="28" t="s">
        <v>1347</v>
      </c>
      <c r="D353" s="64">
        <v>15</v>
      </c>
      <c r="E353" s="32"/>
      <c r="F353" s="32">
        <v>3</v>
      </c>
      <c r="G353" s="47">
        <v>521.42999999999995</v>
      </c>
      <c r="H353" s="41">
        <v>8.6301133421552281E-2</v>
      </c>
    </row>
    <row r="354" spans="1:8" x14ac:dyDescent="0.3">
      <c r="A354" s="28"/>
      <c r="B354" s="28">
        <v>347</v>
      </c>
      <c r="C354" s="28" t="s">
        <v>1348</v>
      </c>
      <c r="D354" s="64">
        <v>7.79</v>
      </c>
      <c r="E354" s="32"/>
      <c r="F354" s="32">
        <v>1</v>
      </c>
      <c r="G354" s="47">
        <v>1042.8599999999999</v>
      </c>
      <c r="H354" s="41">
        <v>1.438352223692538E-2</v>
      </c>
    </row>
    <row r="355" spans="1:8" x14ac:dyDescent="0.3">
      <c r="A355" s="28"/>
      <c r="B355" s="28">
        <v>348</v>
      </c>
      <c r="C355" s="28" t="s">
        <v>1352</v>
      </c>
      <c r="D355" s="64">
        <v>0</v>
      </c>
      <c r="E355" s="32"/>
      <c r="F355" s="32">
        <v>2</v>
      </c>
      <c r="G355" s="47">
        <v>521.42999999999995</v>
      </c>
      <c r="H355" s="41"/>
    </row>
    <row r="356" spans="1:8" x14ac:dyDescent="0.3">
      <c r="A356" s="28"/>
      <c r="B356" s="28">
        <v>349</v>
      </c>
      <c r="C356" s="37" t="s">
        <v>1353</v>
      </c>
      <c r="D356" s="64">
        <v>2</v>
      </c>
      <c r="E356" s="32"/>
      <c r="F356" s="32">
        <v>1</v>
      </c>
      <c r="G356" s="47">
        <v>521.42999999999995</v>
      </c>
      <c r="H356" s="41">
        <v>3.8356059298467679E-3</v>
      </c>
    </row>
    <row r="357" spans="1:8" x14ac:dyDescent="0.3">
      <c r="A357" s="28"/>
      <c r="B357" s="28">
        <v>350</v>
      </c>
      <c r="C357" s="28" t="s">
        <v>1362</v>
      </c>
      <c r="D357" s="64">
        <v>1.2</v>
      </c>
      <c r="E357" s="32"/>
      <c r="F357" s="32">
        <v>1</v>
      </c>
      <c r="G357" s="47">
        <v>1042.8599999999999</v>
      </c>
      <c r="H357" s="41">
        <v>1.1506817789540304E-3</v>
      </c>
    </row>
    <row r="358" spans="1:8" x14ac:dyDescent="0.3">
      <c r="A358" s="28"/>
      <c r="B358" s="28">
        <v>351</v>
      </c>
      <c r="C358" s="37" t="s">
        <v>157</v>
      </c>
      <c r="D358" s="64">
        <v>1.99</v>
      </c>
      <c r="E358" s="32"/>
      <c r="F358" s="32">
        <v>1</v>
      </c>
      <c r="G358" s="47">
        <v>104.29</v>
      </c>
      <c r="H358" s="41">
        <v>1.908140761338575E-2</v>
      </c>
    </row>
    <row r="359" spans="1:8" x14ac:dyDescent="0.3">
      <c r="A359" s="28"/>
      <c r="B359" s="28">
        <v>352</v>
      </c>
      <c r="C359" s="37" t="s">
        <v>121</v>
      </c>
      <c r="D359" s="64">
        <v>7.99</v>
      </c>
      <c r="E359" s="32"/>
      <c r="F359" s="32">
        <v>1</v>
      </c>
      <c r="G359" s="47">
        <v>1042.857</v>
      </c>
      <c r="H359" s="41">
        <v>7.6616448851568337E-3</v>
      </c>
    </row>
    <row r="360" spans="1:8" x14ac:dyDescent="0.3">
      <c r="A360" s="28"/>
      <c r="B360" s="28">
        <v>353</v>
      </c>
      <c r="C360" s="37" t="s">
        <v>201</v>
      </c>
      <c r="D360" s="64">
        <v>79.98</v>
      </c>
      <c r="E360" s="32"/>
      <c r="F360" s="32">
        <v>1</v>
      </c>
      <c r="G360" s="47">
        <v>521.42859999999996</v>
      </c>
      <c r="H360" s="41">
        <v>0.15338629296513465</v>
      </c>
    </row>
    <row r="361" spans="1:8" x14ac:dyDescent="0.3">
      <c r="A361" s="28"/>
      <c r="B361" s="28">
        <v>354</v>
      </c>
      <c r="C361" s="37" t="s">
        <v>202</v>
      </c>
      <c r="D361" s="64">
        <v>195</v>
      </c>
      <c r="E361" s="32"/>
      <c r="F361" s="32">
        <v>1</v>
      </c>
      <c r="G361" s="47">
        <v>417.14</v>
      </c>
      <c r="H361" s="41"/>
    </row>
    <row r="362" spans="1:8" x14ac:dyDescent="0.3">
      <c r="A362" s="28"/>
      <c r="B362" s="28">
        <v>355</v>
      </c>
      <c r="C362" s="37" t="s">
        <v>203</v>
      </c>
      <c r="D362" s="64">
        <v>175</v>
      </c>
      <c r="E362" s="32"/>
      <c r="F362" s="32">
        <v>2</v>
      </c>
      <c r="G362" s="47">
        <v>1042.8599999999999</v>
      </c>
      <c r="H362" s="41">
        <v>0.33561551886159219</v>
      </c>
    </row>
    <row r="363" spans="1:8" x14ac:dyDescent="0.3">
      <c r="A363" s="28"/>
      <c r="B363" s="28">
        <v>356</v>
      </c>
      <c r="C363" s="37" t="s">
        <v>204</v>
      </c>
      <c r="D363" s="64">
        <v>30</v>
      </c>
      <c r="E363" s="32"/>
      <c r="F363" s="32">
        <v>1</v>
      </c>
      <c r="G363" s="47">
        <v>1042.8599999999999</v>
      </c>
      <c r="H363" s="41">
        <v>2.8767044473850759E-2</v>
      </c>
    </row>
    <row r="364" spans="1:8" x14ac:dyDescent="0.3">
      <c r="A364" s="28"/>
      <c r="B364" s="28">
        <v>357</v>
      </c>
      <c r="C364" s="37" t="s">
        <v>205</v>
      </c>
      <c r="D364" s="64">
        <v>30</v>
      </c>
      <c r="E364" s="32"/>
      <c r="F364" s="32">
        <v>2</v>
      </c>
      <c r="G364" s="47">
        <v>521.42859999999996</v>
      </c>
      <c r="H364" s="41">
        <v>0.11506848684556237</v>
      </c>
    </row>
    <row r="365" spans="1:8" x14ac:dyDescent="0.3">
      <c r="A365" s="28"/>
      <c r="B365" s="28">
        <v>358</v>
      </c>
      <c r="C365" s="37" t="s">
        <v>126</v>
      </c>
      <c r="D365" s="64">
        <v>12</v>
      </c>
      <c r="E365" s="32"/>
      <c r="F365" s="32">
        <v>1</v>
      </c>
      <c r="G365" s="47">
        <v>521.42999999999995</v>
      </c>
      <c r="H365" s="41">
        <v>2.3013635579080607E-2</v>
      </c>
    </row>
    <row r="366" spans="1:8" x14ac:dyDescent="0.3">
      <c r="A366" s="28"/>
      <c r="B366" s="28">
        <v>359</v>
      </c>
      <c r="C366" s="37" t="s">
        <v>844</v>
      </c>
      <c r="D366" s="64">
        <v>19.5</v>
      </c>
      <c r="E366" s="32"/>
      <c r="F366" s="32">
        <v>1</v>
      </c>
      <c r="G366" s="47">
        <v>521.42859999999996</v>
      </c>
      <c r="H366" s="41">
        <v>3.7397258224807772E-2</v>
      </c>
    </row>
    <row r="367" spans="1:8" x14ac:dyDescent="0.3">
      <c r="A367" s="28"/>
      <c r="B367" s="28">
        <v>360</v>
      </c>
      <c r="C367" s="37" t="s">
        <v>207</v>
      </c>
      <c r="D367" s="64">
        <v>7.5</v>
      </c>
      <c r="E367" s="32"/>
      <c r="F367" s="32">
        <v>2</v>
      </c>
      <c r="G367" s="47">
        <v>521.42999999999995</v>
      </c>
      <c r="H367" s="41">
        <v>2.8767044473850759E-2</v>
      </c>
    </row>
    <row r="368" spans="1:8" x14ac:dyDescent="0.3">
      <c r="A368" s="28"/>
      <c r="B368" s="28">
        <v>361</v>
      </c>
      <c r="C368" s="37" t="s">
        <v>208</v>
      </c>
      <c r="D368" s="64">
        <v>25</v>
      </c>
      <c r="E368" s="32"/>
      <c r="F368" s="32">
        <v>2</v>
      </c>
      <c r="G368" s="47">
        <v>260.70999999999998</v>
      </c>
      <c r="H368" s="41">
        <v>0.1917839745310882</v>
      </c>
    </row>
    <row r="369" spans="1:11" x14ac:dyDescent="0.3">
      <c r="A369" s="28"/>
      <c r="B369" s="28">
        <v>362</v>
      </c>
      <c r="C369" s="37" t="s">
        <v>209</v>
      </c>
      <c r="D369" s="64">
        <v>10</v>
      </c>
      <c r="E369" s="32"/>
      <c r="F369" s="32">
        <v>2</v>
      </c>
      <c r="G369" s="47">
        <v>260.70999999999998</v>
      </c>
      <c r="H369" s="41">
        <v>7.6713589812435284E-2</v>
      </c>
    </row>
    <row r="370" spans="1:11" x14ac:dyDescent="0.3">
      <c r="A370" s="28"/>
      <c r="B370" s="28">
        <v>363</v>
      </c>
      <c r="C370" s="37" t="s">
        <v>210</v>
      </c>
      <c r="D370" s="64">
        <v>19.5</v>
      </c>
      <c r="E370" s="32"/>
      <c r="F370" s="32">
        <v>2</v>
      </c>
      <c r="G370" s="47">
        <v>260.70999999999998</v>
      </c>
      <c r="H370" s="41">
        <v>0.14959150013424879</v>
      </c>
    </row>
    <row r="371" spans="1:11" x14ac:dyDescent="0.3">
      <c r="A371" s="28"/>
      <c r="B371" s="28">
        <v>364</v>
      </c>
      <c r="C371" s="37" t="s">
        <v>211</v>
      </c>
      <c r="D371" s="64">
        <v>7.5</v>
      </c>
      <c r="E371" s="32"/>
      <c r="F371" s="32">
        <v>2</v>
      </c>
      <c r="G371" s="47">
        <v>260.70999999999998</v>
      </c>
      <c r="H371" s="41">
        <v>5.7535192359326456E-2</v>
      </c>
    </row>
    <row r="372" spans="1:11" x14ac:dyDescent="0.3">
      <c r="A372" s="28"/>
      <c r="B372" s="28">
        <v>365</v>
      </c>
      <c r="C372" s="37" t="s">
        <v>213</v>
      </c>
      <c r="D372" s="64">
        <v>1.2</v>
      </c>
      <c r="E372" s="32"/>
      <c r="F372" s="32">
        <v>2</v>
      </c>
      <c r="G372" s="47">
        <v>521.42999999999995</v>
      </c>
      <c r="H372" s="41">
        <v>4.6027271158161215E-3</v>
      </c>
      <c r="I372" s="28" t="s">
        <v>807</v>
      </c>
      <c r="J372" s="85">
        <v>31.225364701179892</v>
      </c>
      <c r="K372" s="34">
        <v>199</v>
      </c>
    </row>
    <row r="373" spans="1:11" x14ac:dyDescent="0.3">
      <c r="A373" s="11" t="s">
        <v>13</v>
      </c>
      <c r="B373" s="28"/>
      <c r="C373" s="28"/>
      <c r="D373" s="64"/>
      <c r="E373" s="32"/>
      <c r="F373" s="32"/>
      <c r="G373" s="47"/>
      <c r="H373" s="41"/>
    </row>
    <row r="374" spans="1:11" x14ac:dyDescent="0.3">
      <c r="A374" s="11"/>
      <c r="B374" s="28">
        <v>366</v>
      </c>
      <c r="C374" s="28" t="s">
        <v>319</v>
      </c>
      <c r="D374" s="64">
        <v>7.99</v>
      </c>
      <c r="E374" s="32"/>
      <c r="F374" s="32">
        <v>1</v>
      </c>
      <c r="G374" s="47">
        <v>260.70999999999998</v>
      </c>
      <c r="H374" s="41">
        <v>3.0647079130067895E-2</v>
      </c>
    </row>
    <row r="375" spans="1:11" x14ac:dyDescent="0.3">
      <c r="A375" s="11"/>
      <c r="B375" s="28">
        <v>367</v>
      </c>
      <c r="C375" s="37" t="s">
        <v>905</v>
      </c>
      <c r="D375" s="64">
        <v>7.89</v>
      </c>
      <c r="E375" s="32"/>
      <c r="F375" s="32">
        <v>1</v>
      </c>
      <c r="G375" s="47">
        <v>26.07</v>
      </c>
      <c r="H375" s="41">
        <v>0.30264672036823936</v>
      </c>
    </row>
    <row r="376" spans="1:11" x14ac:dyDescent="0.3">
      <c r="A376" s="11"/>
      <c r="B376" s="28">
        <v>368</v>
      </c>
      <c r="C376" s="37" t="s">
        <v>394</v>
      </c>
      <c r="D376" s="64">
        <v>2</v>
      </c>
      <c r="E376" s="32"/>
      <c r="F376" s="32">
        <v>1</v>
      </c>
      <c r="G376" s="47">
        <v>17.38</v>
      </c>
      <c r="H376" s="41">
        <v>0.11507479861910243</v>
      </c>
    </row>
    <row r="377" spans="1:11" x14ac:dyDescent="0.3">
      <c r="A377" s="11"/>
      <c r="B377" s="28">
        <v>369</v>
      </c>
      <c r="C377" s="37" t="s">
        <v>323</v>
      </c>
      <c r="D377" s="64">
        <v>1.5</v>
      </c>
      <c r="E377" s="32"/>
      <c r="F377" s="32">
        <v>1</v>
      </c>
      <c r="G377" s="47">
        <v>521.41999999999996</v>
      </c>
      <c r="H377" s="41">
        <v>2.8767596179663231E-3</v>
      </c>
    </row>
    <row r="378" spans="1:11" x14ac:dyDescent="0.3">
      <c r="A378" s="11"/>
      <c r="B378" s="28">
        <v>370</v>
      </c>
      <c r="C378" s="37" t="s">
        <v>330</v>
      </c>
      <c r="D378" s="64">
        <v>2.8</v>
      </c>
      <c r="E378" s="32"/>
      <c r="F378" s="32">
        <v>1</v>
      </c>
      <c r="G378" s="47">
        <v>26.07</v>
      </c>
      <c r="H378" s="41">
        <v>0.10740314537782891</v>
      </c>
    </row>
    <row r="379" spans="1:11" x14ac:dyDescent="0.3">
      <c r="A379" s="11"/>
      <c r="B379" s="28">
        <v>371</v>
      </c>
      <c r="C379" s="37" t="s">
        <v>332</v>
      </c>
      <c r="D379" s="64">
        <v>10</v>
      </c>
      <c r="E379" s="32"/>
      <c r="F379" s="32">
        <v>1</v>
      </c>
      <c r="G379" s="47">
        <v>4.34</v>
      </c>
      <c r="H379" s="41">
        <v>2.3041474654377883</v>
      </c>
    </row>
    <row r="380" spans="1:11" x14ac:dyDescent="0.3">
      <c r="A380" s="11"/>
      <c r="B380" s="28">
        <v>372</v>
      </c>
      <c r="C380" s="37" t="s">
        <v>331</v>
      </c>
      <c r="D380" s="64">
        <v>24</v>
      </c>
      <c r="E380" s="32"/>
      <c r="F380" s="32">
        <v>1</v>
      </c>
      <c r="G380" s="47">
        <v>52.14</v>
      </c>
      <c r="H380" s="41">
        <v>0.46029919447640966</v>
      </c>
    </row>
    <row r="381" spans="1:11" x14ac:dyDescent="0.3">
      <c r="A381" s="11"/>
      <c r="B381" s="28">
        <v>373</v>
      </c>
      <c r="C381" s="37" t="s">
        <v>1560</v>
      </c>
      <c r="D381" s="64">
        <v>0.86</v>
      </c>
      <c r="E381" s="32"/>
      <c r="F381" s="32">
        <v>1</v>
      </c>
      <c r="G381" s="47">
        <v>8.69</v>
      </c>
      <c r="H381" s="41">
        <v>9.8964326812428088E-2</v>
      </c>
    </row>
    <row r="382" spans="1:11" x14ac:dyDescent="0.3">
      <c r="A382" s="11"/>
      <c r="B382" s="28">
        <v>374</v>
      </c>
      <c r="C382" s="37" t="s">
        <v>856</v>
      </c>
      <c r="D382" s="64">
        <v>29</v>
      </c>
      <c r="E382" s="32"/>
      <c r="F382" s="32">
        <v>1</v>
      </c>
      <c r="G382" s="47">
        <v>260.70999999999998</v>
      </c>
      <c r="H382" s="41">
        <v>0.11123470522803115</v>
      </c>
    </row>
    <row r="383" spans="1:11" x14ac:dyDescent="0.3">
      <c r="A383" s="11"/>
      <c r="B383" s="28">
        <v>375</v>
      </c>
      <c r="C383" s="37" t="s">
        <v>857</v>
      </c>
      <c r="D383" s="64">
        <v>29</v>
      </c>
      <c r="E383" s="32"/>
      <c r="F383" s="32">
        <v>1</v>
      </c>
      <c r="G383" s="47">
        <v>260.70999999999998</v>
      </c>
      <c r="H383" s="41">
        <v>0.11123470522803115</v>
      </c>
    </row>
    <row r="384" spans="1:11" x14ac:dyDescent="0.3">
      <c r="A384" s="11"/>
      <c r="B384" s="28">
        <v>376</v>
      </c>
      <c r="C384" s="37" t="s">
        <v>571</v>
      </c>
      <c r="D384" s="64">
        <v>16</v>
      </c>
      <c r="E384" s="32"/>
      <c r="F384" s="32">
        <v>1</v>
      </c>
      <c r="G384" s="47">
        <v>260.70999999999998</v>
      </c>
      <c r="H384" s="41">
        <v>6.1370871849948223E-2</v>
      </c>
    </row>
    <row r="385" spans="1:8" x14ac:dyDescent="0.3">
      <c r="A385" s="11"/>
      <c r="B385" s="28">
        <v>377</v>
      </c>
      <c r="C385" s="37" t="s">
        <v>569</v>
      </c>
      <c r="D385" s="64">
        <v>7.5</v>
      </c>
      <c r="E385" s="32"/>
      <c r="F385" s="32">
        <v>1</v>
      </c>
      <c r="G385" s="47">
        <v>52.14</v>
      </c>
      <c r="H385" s="41">
        <v>0.14384349827387802</v>
      </c>
    </row>
    <row r="386" spans="1:8" x14ac:dyDescent="0.3">
      <c r="A386" s="11"/>
      <c r="B386" s="28">
        <v>378</v>
      </c>
      <c r="C386" s="37" t="s">
        <v>221</v>
      </c>
      <c r="D386" s="64">
        <v>50.5</v>
      </c>
      <c r="E386" s="32"/>
      <c r="F386" s="32">
        <v>2</v>
      </c>
      <c r="G386" s="47">
        <v>52</v>
      </c>
      <c r="H386" s="41">
        <v>1.9423076923076923</v>
      </c>
    </row>
    <row r="387" spans="1:8" x14ac:dyDescent="0.3">
      <c r="A387" s="11"/>
      <c r="B387" s="28">
        <v>379</v>
      </c>
      <c r="C387" s="37" t="s">
        <v>906</v>
      </c>
      <c r="D387" s="64">
        <v>0</v>
      </c>
      <c r="E387" s="32"/>
      <c r="F387" s="32">
        <v>2</v>
      </c>
      <c r="G387" s="47">
        <v>104.285</v>
      </c>
      <c r="H387" s="41">
        <v>0</v>
      </c>
    </row>
    <row r="388" spans="1:8" x14ac:dyDescent="0.3">
      <c r="A388" s="11"/>
      <c r="B388" s="28">
        <v>380</v>
      </c>
      <c r="C388" s="37" t="s">
        <v>1561</v>
      </c>
      <c r="D388" s="64">
        <v>50</v>
      </c>
      <c r="E388" s="32"/>
      <c r="F388" s="32">
        <v>2</v>
      </c>
      <c r="G388" s="47">
        <v>8.69</v>
      </c>
      <c r="H388" s="41">
        <v>11.507479861910243</v>
      </c>
    </row>
    <row r="389" spans="1:8" x14ac:dyDescent="0.3">
      <c r="A389" s="11"/>
      <c r="B389" s="28">
        <v>381</v>
      </c>
      <c r="C389" s="37" t="s">
        <v>225</v>
      </c>
      <c r="D389" s="64">
        <v>6.99</v>
      </c>
      <c r="E389" s="32"/>
      <c r="F389" s="32">
        <v>1</v>
      </c>
      <c r="G389" s="47">
        <v>104.29</v>
      </c>
      <c r="H389" s="41">
        <v>6.702464282289769E-2</v>
      </c>
    </row>
    <row r="390" spans="1:8" x14ac:dyDescent="0.3">
      <c r="A390" s="11"/>
      <c r="B390" s="28">
        <v>382</v>
      </c>
      <c r="C390" s="37" t="s">
        <v>228</v>
      </c>
      <c r="D390" s="64">
        <v>2.21</v>
      </c>
      <c r="E390" s="32"/>
      <c r="F390" s="32">
        <v>1</v>
      </c>
      <c r="G390" s="47">
        <v>1</v>
      </c>
      <c r="H390" s="41">
        <v>2.21</v>
      </c>
    </row>
    <row r="391" spans="1:8" x14ac:dyDescent="0.3">
      <c r="A391" s="11"/>
      <c r="B391" s="28">
        <v>383</v>
      </c>
      <c r="C391" s="37" t="s">
        <v>229</v>
      </c>
      <c r="D391" s="64">
        <v>0.9</v>
      </c>
      <c r="E391" s="32"/>
      <c r="F391" s="32">
        <v>1</v>
      </c>
      <c r="G391" s="47">
        <v>13.03</v>
      </c>
      <c r="H391" s="41">
        <v>6.9071373752877974E-2</v>
      </c>
    </row>
    <row r="392" spans="1:8" x14ac:dyDescent="0.3">
      <c r="A392" s="11"/>
      <c r="B392" s="28">
        <v>384</v>
      </c>
      <c r="C392" s="37" t="s">
        <v>394</v>
      </c>
      <c r="D392" s="64">
        <v>2</v>
      </c>
      <c r="E392" s="32"/>
      <c r="F392" s="32">
        <v>1</v>
      </c>
      <c r="G392" s="47">
        <v>17.38</v>
      </c>
      <c r="H392" s="41">
        <v>0.11507479861910243</v>
      </c>
    </row>
    <row r="393" spans="1:8" x14ac:dyDescent="0.3">
      <c r="A393" s="11"/>
      <c r="B393" s="28">
        <v>385</v>
      </c>
      <c r="C393" s="37" t="s">
        <v>233</v>
      </c>
      <c r="D393" s="64">
        <v>1</v>
      </c>
      <c r="E393" s="32"/>
      <c r="F393" s="32">
        <v>1</v>
      </c>
      <c r="G393" s="47">
        <v>4.34</v>
      </c>
      <c r="H393" s="41">
        <v>0.2304147465437788</v>
      </c>
    </row>
    <row r="394" spans="1:8" x14ac:dyDescent="0.3">
      <c r="A394" s="11"/>
      <c r="B394" s="28">
        <v>386</v>
      </c>
      <c r="C394" s="37" t="s">
        <v>234</v>
      </c>
      <c r="D394" s="64">
        <v>1</v>
      </c>
      <c r="E394" s="32"/>
      <c r="F394" s="32">
        <v>2</v>
      </c>
      <c r="G394" s="47">
        <v>43.45</v>
      </c>
      <c r="H394" s="41">
        <v>4.6029919447640961E-2</v>
      </c>
    </row>
    <row r="395" spans="1:8" x14ac:dyDescent="0.3">
      <c r="A395" s="11"/>
      <c r="B395" s="28">
        <v>387</v>
      </c>
      <c r="C395" s="37" t="s">
        <v>892</v>
      </c>
      <c r="D395" s="64">
        <v>1.3</v>
      </c>
      <c r="E395" s="32"/>
      <c r="F395" s="32">
        <v>1</v>
      </c>
      <c r="G395" s="47">
        <v>4.3499999999999996</v>
      </c>
      <c r="H395" s="41">
        <v>0.2988505747126437</v>
      </c>
    </row>
    <row r="396" spans="1:8" x14ac:dyDescent="0.3">
      <c r="A396" s="11"/>
      <c r="B396" s="28">
        <v>388</v>
      </c>
      <c r="C396" s="37" t="s">
        <v>893</v>
      </c>
      <c r="D396" s="64">
        <v>1.6</v>
      </c>
      <c r="E396" s="32"/>
      <c r="F396" s="32">
        <v>1</v>
      </c>
      <c r="G396" s="47">
        <v>52.14</v>
      </c>
      <c r="H396" s="41">
        <v>3.0686612965093979E-2</v>
      </c>
    </row>
    <row r="397" spans="1:8" x14ac:dyDescent="0.3">
      <c r="A397" s="11"/>
      <c r="B397" s="28">
        <v>389</v>
      </c>
      <c r="C397" s="37" t="s">
        <v>232</v>
      </c>
      <c r="D397" s="64">
        <v>2</v>
      </c>
      <c r="E397" s="32"/>
      <c r="F397" s="32">
        <v>1</v>
      </c>
      <c r="G397" s="47">
        <v>4.3499999999999996</v>
      </c>
      <c r="H397" s="41">
        <v>0.45977011494252878</v>
      </c>
    </row>
    <row r="398" spans="1:8" x14ac:dyDescent="0.3">
      <c r="A398" s="11"/>
      <c r="B398" s="28">
        <v>390</v>
      </c>
      <c r="C398" s="37" t="s">
        <v>230</v>
      </c>
      <c r="D398" s="64">
        <v>2</v>
      </c>
      <c r="E398" s="32"/>
      <c r="F398" s="32">
        <v>1</v>
      </c>
      <c r="G398" s="47">
        <v>13.03</v>
      </c>
      <c r="H398" s="41">
        <v>0.15349194167306218</v>
      </c>
    </row>
    <row r="399" spans="1:8" x14ac:dyDescent="0.3">
      <c r="A399" s="11"/>
      <c r="B399" s="28">
        <v>391</v>
      </c>
      <c r="C399" s="37" t="s">
        <v>231</v>
      </c>
      <c r="D399" s="64">
        <v>2.5</v>
      </c>
      <c r="E399" s="32"/>
      <c r="F399" s="32">
        <v>1</v>
      </c>
      <c r="G399" s="47">
        <v>13.03</v>
      </c>
      <c r="H399" s="41">
        <v>0.19186492709132771</v>
      </c>
    </row>
    <row r="400" spans="1:8" x14ac:dyDescent="0.3">
      <c r="A400" s="11"/>
      <c r="B400" s="28">
        <v>392</v>
      </c>
      <c r="C400" s="37" t="s">
        <v>398</v>
      </c>
      <c r="D400" s="64">
        <v>0.6</v>
      </c>
      <c r="E400" s="32"/>
      <c r="F400" s="32">
        <v>1</v>
      </c>
      <c r="G400" s="47">
        <v>26.07</v>
      </c>
      <c r="H400" s="41">
        <v>2.3014959723820481E-2</v>
      </c>
    </row>
    <row r="401" spans="1:8" x14ac:dyDescent="0.3">
      <c r="A401" s="11"/>
      <c r="B401" s="28">
        <v>393</v>
      </c>
      <c r="C401" s="37" t="s">
        <v>895</v>
      </c>
      <c r="D401" s="64">
        <v>1.99</v>
      </c>
      <c r="E401" s="32"/>
      <c r="F401" s="32">
        <v>1</v>
      </c>
      <c r="G401" s="47">
        <v>52.14</v>
      </c>
      <c r="H401" s="41">
        <v>3.8166474875335636E-2</v>
      </c>
    </row>
    <row r="402" spans="1:8" x14ac:dyDescent="0.3">
      <c r="A402" s="11"/>
      <c r="B402" s="28">
        <v>394</v>
      </c>
      <c r="C402" s="28" t="s">
        <v>850</v>
      </c>
      <c r="D402" s="64">
        <v>4.4000000000000004</v>
      </c>
      <c r="E402" s="32"/>
      <c r="F402" s="32">
        <v>1</v>
      </c>
      <c r="G402" s="47">
        <v>52.14</v>
      </c>
      <c r="H402" s="41">
        <v>8.4388185654008449E-2</v>
      </c>
    </row>
    <row r="403" spans="1:8" x14ac:dyDescent="0.3">
      <c r="A403" s="11"/>
      <c r="B403" s="28">
        <v>395</v>
      </c>
      <c r="C403" s="37" t="s">
        <v>1541</v>
      </c>
      <c r="D403" s="64">
        <v>10.5</v>
      </c>
      <c r="E403" s="32"/>
      <c r="F403" s="32">
        <v>1</v>
      </c>
      <c r="G403" s="47">
        <v>52.14</v>
      </c>
      <c r="H403" s="41">
        <v>0.20138089758342922</v>
      </c>
    </row>
    <row r="404" spans="1:8" x14ac:dyDescent="0.3">
      <c r="A404" s="11"/>
      <c r="B404" s="28">
        <v>396</v>
      </c>
      <c r="C404" s="37" t="s">
        <v>854</v>
      </c>
      <c r="D404" s="64">
        <v>89.99</v>
      </c>
      <c r="E404" s="32"/>
      <c r="F404" s="32">
        <v>1</v>
      </c>
      <c r="G404" s="47">
        <v>260.70999999999998</v>
      </c>
      <c r="H404" s="41">
        <v>0.3451727973610525</v>
      </c>
    </row>
    <row r="405" spans="1:8" x14ac:dyDescent="0.3">
      <c r="A405" s="11"/>
      <c r="B405" s="28">
        <v>397</v>
      </c>
      <c r="C405" s="37" t="s">
        <v>578</v>
      </c>
      <c r="D405" s="64">
        <v>27.99</v>
      </c>
      <c r="E405" s="32"/>
      <c r="F405" s="32">
        <v>2</v>
      </c>
      <c r="G405" s="47">
        <v>260.70999999999998</v>
      </c>
      <c r="H405" s="41">
        <v>0.21472133788500633</v>
      </c>
    </row>
    <row r="406" spans="1:8" x14ac:dyDescent="0.3">
      <c r="A406" s="11"/>
      <c r="B406" s="28">
        <v>398</v>
      </c>
      <c r="C406" s="37" t="s">
        <v>855</v>
      </c>
      <c r="D406" s="64">
        <v>29.99</v>
      </c>
      <c r="E406" s="32"/>
      <c r="F406" s="32">
        <v>2</v>
      </c>
      <c r="G406" s="47">
        <v>521.42999999999995</v>
      </c>
      <c r="H406" s="41">
        <v>0.11502982183610456</v>
      </c>
    </row>
    <row r="407" spans="1:8" x14ac:dyDescent="0.3">
      <c r="A407" s="11"/>
      <c r="B407" s="28">
        <v>399</v>
      </c>
      <c r="C407" s="37" t="s">
        <v>853</v>
      </c>
      <c r="D407" s="64">
        <v>12.99</v>
      </c>
      <c r="E407" s="32"/>
      <c r="F407" s="32">
        <v>1</v>
      </c>
      <c r="G407" s="47">
        <v>521.42999999999995</v>
      </c>
      <c r="H407" s="41">
        <v>2.4912260514354759E-2</v>
      </c>
    </row>
    <row r="408" spans="1:8" x14ac:dyDescent="0.3">
      <c r="A408" s="11"/>
      <c r="B408" s="28">
        <v>400</v>
      </c>
      <c r="C408" s="37" t="s">
        <v>246</v>
      </c>
      <c r="D408" s="64">
        <v>16.989999999999998</v>
      </c>
      <c r="E408" s="32"/>
      <c r="F408" s="32">
        <v>1</v>
      </c>
      <c r="G408" s="47">
        <v>521.42999999999995</v>
      </c>
      <c r="H408" s="41">
        <v>3.2583472374048288E-2</v>
      </c>
    </row>
    <row r="409" spans="1:8" x14ac:dyDescent="0.3">
      <c r="A409" s="11"/>
      <c r="B409" s="28">
        <v>401</v>
      </c>
      <c r="C409" s="37" t="s">
        <v>898</v>
      </c>
      <c r="D409" s="64">
        <v>9.99</v>
      </c>
      <c r="E409" s="32"/>
      <c r="F409" s="32">
        <v>1</v>
      </c>
      <c r="G409" s="47">
        <v>260.70999999999998</v>
      </c>
      <c r="H409" s="41">
        <v>3.8318438111311422E-2</v>
      </c>
    </row>
    <row r="410" spans="1:8" x14ac:dyDescent="0.3">
      <c r="A410" s="11"/>
      <c r="B410" s="28">
        <v>402</v>
      </c>
      <c r="C410" s="37" t="s">
        <v>854</v>
      </c>
      <c r="D410" s="64">
        <v>89.99</v>
      </c>
      <c r="E410" s="32"/>
      <c r="F410" s="32">
        <v>1</v>
      </c>
      <c r="G410" s="47">
        <v>52.14</v>
      </c>
      <c r="H410" s="41">
        <v>1.7259301879555042</v>
      </c>
    </row>
    <row r="411" spans="1:8" x14ac:dyDescent="0.3">
      <c r="A411" s="11"/>
      <c r="B411" s="28">
        <v>403</v>
      </c>
      <c r="C411" s="37" t="s">
        <v>851</v>
      </c>
      <c r="D411" s="64">
        <v>0.8</v>
      </c>
      <c r="E411" s="32"/>
      <c r="F411" s="32">
        <v>1</v>
      </c>
      <c r="G411" s="47">
        <v>26.07</v>
      </c>
      <c r="H411" s="41">
        <v>3.0686612965093979E-2</v>
      </c>
    </row>
    <row r="412" spans="1:8" x14ac:dyDescent="0.3">
      <c r="A412" s="11"/>
      <c r="B412" s="28">
        <v>404</v>
      </c>
      <c r="C412" s="37" t="s">
        <v>907</v>
      </c>
      <c r="D412" s="64">
        <v>1.2</v>
      </c>
      <c r="E412" s="32"/>
      <c r="F412" s="32">
        <v>1</v>
      </c>
      <c r="G412" s="47">
        <v>4.3499999999999996</v>
      </c>
      <c r="H412" s="41">
        <v>0.27586206896551724</v>
      </c>
    </row>
    <row r="413" spans="1:8" x14ac:dyDescent="0.3">
      <c r="A413" s="11"/>
      <c r="B413" s="28">
        <v>405</v>
      </c>
      <c r="C413" s="37" t="s">
        <v>908</v>
      </c>
      <c r="D413" s="64">
        <v>18</v>
      </c>
      <c r="E413" s="32"/>
      <c r="F413" s="32">
        <v>1</v>
      </c>
      <c r="G413" s="47">
        <v>4.3499999999999996</v>
      </c>
      <c r="H413" s="41">
        <v>4.1379310344827589</v>
      </c>
    </row>
    <row r="414" spans="1:8" x14ac:dyDescent="0.3">
      <c r="A414" s="11"/>
      <c r="B414" s="28">
        <v>406</v>
      </c>
      <c r="C414" s="37" t="s">
        <v>909</v>
      </c>
      <c r="D414" s="64">
        <v>40</v>
      </c>
      <c r="E414" s="32"/>
      <c r="F414" s="32">
        <v>1</v>
      </c>
      <c r="G414" s="47">
        <v>6</v>
      </c>
      <c r="H414" s="41">
        <v>6.666666666666667</v>
      </c>
    </row>
    <row r="415" spans="1:8" x14ac:dyDescent="0.3">
      <c r="A415" s="11"/>
      <c r="B415" s="28">
        <v>407</v>
      </c>
      <c r="C415" s="37" t="s">
        <v>1560</v>
      </c>
      <c r="D415" s="64">
        <v>0.86</v>
      </c>
      <c r="E415" s="32"/>
      <c r="F415" s="32">
        <v>1</v>
      </c>
      <c r="G415" s="47">
        <v>8.69</v>
      </c>
      <c r="H415" s="41">
        <v>9.8964326812428088E-2</v>
      </c>
    </row>
    <row r="416" spans="1:8" x14ac:dyDescent="0.3">
      <c r="A416" s="11"/>
      <c r="B416" s="28">
        <v>408</v>
      </c>
      <c r="C416" s="37" t="s">
        <v>228</v>
      </c>
      <c r="D416" s="64">
        <v>2.21</v>
      </c>
      <c r="E416" s="32"/>
      <c r="F416" s="32">
        <v>1</v>
      </c>
      <c r="G416" s="47">
        <v>1</v>
      </c>
      <c r="H416" s="41">
        <v>2.21</v>
      </c>
    </row>
    <row r="417" spans="1:8" x14ac:dyDescent="0.3">
      <c r="A417" s="11"/>
      <c r="B417" s="28">
        <v>409</v>
      </c>
      <c r="C417" s="37" t="s">
        <v>229</v>
      </c>
      <c r="D417" s="64">
        <v>0.9</v>
      </c>
      <c r="E417" s="32"/>
      <c r="F417" s="32">
        <v>1</v>
      </c>
      <c r="G417" s="47">
        <v>4.34</v>
      </c>
      <c r="H417" s="41">
        <v>0.20737327188940094</v>
      </c>
    </row>
    <row r="418" spans="1:8" x14ac:dyDescent="0.3">
      <c r="A418" s="11"/>
      <c r="B418" s="28">
        <v>410</v>
      </c>
      <c r="C418" s="37" t="s">
        <v>233</v>
      </c>
      <c r="D418" s="64">
        <v>1</v>
      </c>
      <c r="E418" s="32"/>
      <c r="F418" s="32">
        <v>1</v>
      </c>
      <c r="G418" s="47">
        <v>4</v>
      </c>
      <c r="H418" s="41">
        <v>0.25</v>
      </c>
    </row>
    <row r="419" spans="1:8" x14ac:dyDescent="0.3">
      <c r="A419" s="11"/>
      <c r="B419" s="28">
        <v>411</v>
      </c>
      <c r="C419" s="37" t="s">
        <v>234</v>
      </c>
      <c r="D419" s="64">
        <v>1</v>
      </c>
      <c r="E419" s="32"/>
      <c r="F419" s="32">
        <v>2</v>
      </c>
      <c r="G419" s="47">
        <v>43.45</v>
      </c>
      <c r="H419" s="41">
        <v>4.6029919447640961E-2</v>
      </c>
    </row>
    <row r="420" spans="1:8" x14ac:dyDescent="0.3">
      <c r="A420" s="11"/>
      <c r="B420" s="28">
        <v>412</v>
      </c>
      <c r="C420" s="37" t="s">
        <v>235</v>
      </c>
      <c r="D420" s="64">
        <v>0.47</v>
      </c>
      <c r="E420" s="32"/>
      <c r="F420" s="32">
        <v>1</v>
      </c>
      <c r="G420" s="47">
        <v>4</v>
      </c>
      <c r="H420" s="41">
        <v>0.11749999999999999</v>
      </c>
    </row>
    <row r="421" spans="1:8" x14ac:dyDescent="0.3">
      <c r="A421" s="11"/>
      <c r="B421" s="28">
        <v>413</v>
      </c>
      <c r="C421" s="37" t="s">
        <v>892</v>
      </c>
      <c r="D421" s="64">
        <v>1.3</v>
      </c>
      <c r="E421" s="32"/>
      <c r="F421" s="32">
        <v>1</v>
      </c>
      <c r="G421" s="47">
        <v>4.3499999999999996</v>
      </c>
      <c r="H421" s="41">
        <v>0.2988505747126437</v>
      </c>
    </row>
    <row r="422" spans="1:8" x14ac:dyDescent="0.3">
      <c r="A422" s="11"/>
      <c r="B422" s="28">
        <v>414</v>
      </c>
      <c r="C422" s="37" t="s">
        <v>893</v>
      </c>
      <c r="D422" s="64">
        <v>1.6</v>
      </c>
      <c r="E422" s="32"/>
      <c r="F422" s="32">
        <v>1</v>
      </c>
      <c r="G422" s="47">
        <v>52.14</v>
      </c>
      <c r="H422" s="41">
        <v>3.0686612965093979E-2</v>
      </c>
    </row>
    <row r="423" spans="1:8" x14ac:dyDescent="0.3">
      <c r="A423" s="11"/>
      <c r="B423" s="28">
        <v>415</v>
      </c>
      <c r="C423" s="37" t="s">
        <v>894</v>
      </c>
      <c r="D423" s="64">
        <v>1.6</v>
      </c>
      <c r="E423" s="32"/>
      <c r="F423" s="32">
        <v>1</v>
      </c>
      <c r="G423" s="47">
        <v>52.14</v>
      </c>
      <c r="H423" s="41">
        <v>3.0686612965093979E-2</v>
      </c>
    </row>
    <row r="424" spans="1:8" x14ac:dyDescent="0.3">
      <c r="A424" s="11"/>
      <c r="B424" s="28">
        <v>416</v>
      </c>
      <c r="C424" s="37" t="s">
        <v>232</v>
      </c>
      <c r="D424" s="64">
        <v>2</v>
      </c>
      <c r="E424" s="32"/>
      <c r="F424" s="32">
        <v>1</v>
      </c>
      <c r="G424" s="47">
        <v>4.3499999999999996</v>
      </c>
      <c r="H424" s="41">
        <v>0.45977011494252878</v>
      </c>
    </row>
    <row r="425" spans="1:8" x14ac:dyDescent="0.3">
      <c r="A425" s="11"/>
      <c r="B425" s="28">
        <v>417</v>
      </c>
      <c r="C425" s="37" t="s">
        <v>398</v>
      </c>
      <c r="D425" s="64">
        <v>0.6</v>
      </c>
      <c r="E425" s="32"/>
      <c r="F425" s="32">
        <v>1</v>
      </c>
      <c r="G425" s="47">
        <v>26.07</v>
      </c>
      <c r="H425" s="41">
        <v>2.3014959723820481E-2</v>
      </c>
    </row>
    <row r="426" spans="1:8" x14ac:dyDescent="0.3">
      <c r="A426" s="11"/>
      <c r="B426" s="28">
        <v>418</v>
      </c>
      <c r="C426" s="32" t="s">
        <v>230</v>
      </c>
      <c r="D426" s="64">
        <v>2</v>
      </c>
      <c r="E426" s="32"/>
      <c r="F426" s="32">
        <v>1</v>
      </c>
      <c r="G426" s="47">
        <v>13.03</v>
      </c>
      <c r="H426" s="41">
        <v>0.15349194167306218</v>
      </c>
    </row>
    <row r="427" spans="1:8" x14ac:dyDescent="0.3">
      <c r="A427" s="11"/>
      <c r="B427" s="28">
        <v>419</v>
      </c>
      <c r="C427" s="37" t="s">
        <v>231</v>
      </c>
      <c r="D427" s="64">
        <v>2.5</v>
      </c>
      <c r="E427" s="32"/>
      <c r="F427" s="32">
        <v>1</v>
      </c>
      <c r="G427" s="47">
        <v>13.03</v>
      </c>
      <c r="H427" s="41">
        <v>0.19186492709132771</v>
      </c>
    </row>
    <row r="428" spans="1:8" x14ac:dyDescent="0.3">
      <c r="A428" s="11"/>
      <c r="B428" s="28">
        <v>420</v>
      </c>
      <c r="C428" s="37" t="s">
        <v>895</v>
      </c>
      <c r="D428" s="64">
        <v>1.99</v>
      </c>
      <c r="E428" s="32"/>
      <c r="F428" s="32">
        <v>1</v>
      </c>
      <c r="G428" s="47">
        <v>4.3499999999999996</v>
      </c>
      <c r="H428" s="41">
        <v>0.45747126436781615</v>
      </c>
    </row>
    <row r="429" spans="1:8" x14ac:dyDescent="0.3">
      <c r="A429" s="11"/>
      <c r="B429" s="28">
        <v>421</v>
      </c>
      <c r="C429" s="37" t="s">
        <v>219</v>
      </c>
      <c r="D429" s="64">
        <v>100</v>
      </c>
      <c r="E429" s="32"/>
      <c r="F429" s="32">
        <v>2</v>
      </c>
      <c r="G429" s="47">
        <v>104.29</v>
      </c>
      <c r="H429" s="41">
        <v>1.9177294083804775</v>
      </c>
    </row>
    <row r="430" spans="1:8" x14ac:dyDescent="0.3">
      <c r="A430" s="11"/>
      <c r="B430" s="28">
        <v>422</v>
      </c>
      <c r="C430" s="37" t="s">
        <v>220</v>
      </c>
      <c r="D430" s="64">
        <v>18.5</v>
      </c>
      <c r="E430" s="32"/>
      <c r="F430" s="32">
        <v>4</v>
      </c>
      <c r="G430" s="47">
        <v>52</v>
      </c>
      <c r="H430" s="41">
        <v>1.4230769230769231</v>
      </c>
    </row>
    <row r="431" spans="1:8" x14ac:dyDescent="0.3">
      <c r="A431" s="11"/>
      <c r="B431" s="28">
        <v>423</v>
      </c>
      <c r="C431" s="37" t="s">
        <v>549</v>
      </c>
      <c r="D431" s="64">
        <v>0.37</v>
      </c>
      <c r="E431" s="32"/>
      <c r="F431" s="32">
        <v>2</v>
      </c>
      <c r="G431" s="47">
        <v>4.3499999999999996</v>
      </c>
      <c r="H431" s="41">
        <v>0.17011494252873566</v>
      </c>
    </row>
    <row r="432" spans="1:8" x14ac:dyDescent="0.3">
      <c r="A432" s="11"/>
      <c r="B432" s="28">
        <v>424</v>
      </c>
      <c r="C432" s="37" t="s">
        <v>224</v>
      </c>
      <c r="D432" s="64">
        <v>0.5</v>
      </c>
      <c r="E432" s="32"/>
      <c r="F432" s="32">
        <v>2</v>
      </c>
      <c r="G432" s="47">
        <v>4.34</v>
      </c>
      <c r="H432" s="41">
        <v>0.2304147465437788</v>
      </c>
    </row>
    <row r="433" spans="1:8" x14ac:dyDescent="0.3">
      <c r="A433" s="11"/>
      <c r="B433" s="28">
        <v>425</v>
      </c>
      <c r="C433" s="37" t="s">
        <v>897</v>
      </c>
      <c r="D433" s="64">
        <v>1.1000000000000001</v>
      </c>
      <c r="E433" s="32"/>
      <c r="F433" s="32">
        <v>1</v>
      </c>
      <c r="G433" s="47">
        <v>52.14</v>
      </c>
      <c r="H433" s="41">
        <v>2.1097046413502112E-2</v>
      </c>
    </row>
    <row r="434" spans="1:8" x14ac:dyDescent="0.3">
      <c r="A434" s="11"/>
      <c r="B434" s="28">
        <v>426</v>
      </c>
      <c r="C434" s="37" t="s">
        <v>850</v>
      </c>
      <c r="D434" s="64">
        <v>4.4000000000000004</v>
      </c>
      <c r="E434" s="32"/>
      <c r="F434" s="32">
        <v>1</v>
      </c>
      <c r="G434" s="47">
        <v>52.14</v>
      </c>
      <c r="H434" s="41">
        <v>8.4388185654008449E-2</v>
      </c>
    </row>
    <row r="435" spans="1:8" x14ac:dyDescent="0.3">
      <c r="A435" s="28"/>
      <c r="B435" s="28">
        <v>427</v>
      </c>
      <c r="C435" s="37" t="s">
        <v>1541</v>
      </c>
      <c r="D435" s="64">
        <v>10.5</v>
      </c>
      <c r="E435" s="32"/>
      <c r="F435" s="32">
        <v>1</v>
      </c>
      <c r="G435" s="47">
        <v>104.28</v>
      </c>
      <c r="H435" s="41">
        <v>0.10069044879171461</v>
      </c>
    </row>
    <row r="436" spans="1:8" x14ac:dyDescent="0.3">
      <c r="A436" s="28"/>
      <c r="B436" s="28">
        <v>428</v>
      </c>
      <c r="C436" s="37" t="s">
        <v>324</v>
      </c>
      <c r="D436" s="64">
        <v>1.2</v>
      </c>
      <c r="E436" s="32"/>
      <c r="F436" s="32">
        <v>1</v>
      </c>
      <c r="G436" s="47">
        <v>521.41999999999996</v>
      </c>
      <c r="H436" s="41">
        <v>2.3014076943730583E-3</v>
      </c>
    </row>
    <row r="437" spans="1:8" x14ac:dyDescent="0.3">
      <c r="A437" s="28"/>
      <c r="B437" s="28">
        <v>429</v>
      </c>
      <c r="C437" s="37" t="s">
        <v>851</v>
      </c>
      <c r="D437" s="64">
        <v>0.8</v>
      </c>
      <c r="E437" s="32"/>
      <c r="F437" s="32">
        <v>1</v>
      </c>
      <c r="G437" s="47">
        <v>26.07</v>
      </c>
      <c r="H437" s="41">
        <v>3.0686612965093979E-2</v>
      </c>
    </row>
    <row r="438" spans="1:8" x14ac:dyDescent="0.3">
      <c r="A438" s="28"/>
      <c r="B438" s="28">
        <v>430</v>
      </c>
      <c r="C438" s="37" t="s">
        <v>852</v>
      </c>
      <c r="D438" s="64">
        <v>2.4</v>
      </c>
      <c r="E438" s="32"/>
      <c r="F438" s="32">
        <v>1</v>
      </c>
      <c r="G438" s="47">
        <v>13.03</v>
      </c>
      <c r="H438" s="41">
        <v>0.1841903300076746</v>
      </c>
    </row>
    <row r="439" spans="1:8" x14ac:dyDescent="0.3">
      <c r="A439" s="28"/>
      <c r="B439" s="28">
        <v>431</v>
      </c>
      <c r="C439" s="37" t="s">
        <v>858</v>
      </c>
      <c r="D439" s="64">
        <v>18.5</v>
      </c>
      <c r="E439" s="32"/>
      <c r="F439" s="32">
        <v>2</v>
      </c>
      <c r="G439" s="47">
        <v>260.70999999999998</v>
      </c>
      <c r="H439" s="41">
        <v>0.14192014115300527</v>
      </c>
    </row>
    <row r="440" spans="1:8" x14ac:dyDescent="0.3">
      <c r="A440" s="28"/>
      <c r="B440" s="28">
        <v>432</v>
      </c>
      <c r="C440" s="37" t="s">
        <v>1362</v>
      </c>
      <c r="D440" s="64">
        <v>1.2</v>
      </c>
      <c r="E440" s="32"/>
      <c r="F440" s="32">
        <v>1</v>
      </c>
      <c r="G440" s="47">
        <v>521.41999999999996</v>
      </c>
      <c r="H440" s="41">
        <v>2.3014076943730583E-3</v>
      </c>
    </row>
    <row r="441" spans="1:8" x14ac:dyDescent="0.3">
      <c r="A441" s="28"/>
      <c r="B441" s="28">
        <v>433</v>
      </c>
      <c r="C441" s="28" t="s">
        <v>1542</v>
      </c>
      <c r="D441" s="64">
        <v>3.6</v>
      </c>
      <c r="E441" s="32"/>
      <c r="F441" s="32">
        <v>1</v>
      </c>
      <c r="G441" s="47">
        <v>104.28</v>
      </c>
      <c r="H441" s="41">
        <v>3.4522439585730723E-2</v>
      </c>
    </row>
    <row r="442" spans="1:8" x14ac:dyDescent="0.3">
      <c r="A442" s="28"/>
      <c r="B442" s="28">
        <v>434</v>
      </c>
      <c r="C442" s="37" t="s">
        <v>860</v>
      </c>
      <c r="D442" s="64">
        <v>2.4900000000000002</v>
      </c>
      <c r="E442" s="32"/>
      <c r="F442" s="32">
        <v>1</v>
      </c>
      <c r="G442" s="47">
        <v>13.03</v>
      </c>
      <c r="H442" s="41">
        <v>0.19109746738296243</v>
      </c>
    </row>
    <row r="443" spans="1:8" x14ac:dyDescent="0.3">
      <c r="A443" s="28"/>
      <c r="B443" s="28">
        <v>435</v>
      </c>
      <c r="C443" s="37" t="s">
        <v>387</v>
      </c>
      <c r="D443" s="64">
        <v>2.79</v>
      </c>
      <c r="E443" s="32"/>
      <c r="F443" s="32">
        <v>1</v>
      </c>
      <c r="G443" s="47">
        <v>52</v>
      </c>
      <c r="H443" s="41">
        <v>5.3653846153846156E-2</v>
      </c>
    </row>
    <row r="444" spans="1:8" x14ac:dyDescent="0.3">
      <c r="A444" s="28"/>
      <c r="B444" s="28">
        <v>436</v>
      </c>
      <c r="C444" s="37" t="s">
        <v>861</v>
      </c>
      <c r="D444" s="64">
        <v>10</v>
      </c>
      <c r="E444" s="32"/>
      <c r="F444" s="32">
        <v>2</v>
      </c>
      <c r="G444" s="47">
        <v>4.3499999999999996</v>
      </c>
      <c r="H444" s="41">
        <v>4.597701149425288</v>
      </c>
    </row>
    <row r="445" spans="1:8" x14ac:dyDescent="0.3">
      <c r="A445" s="28"/>
      <c r="B445" s="28">
        <v>437</v>
      </c>
      <c r="C445" s="37" t="s">
        <v>388</v>
      </c>
      <c r="D445" s="64">
        <v>1</v>
      </c>
      <c r="E445" s="32"/>
      <c r="F445" s="32">
        <v>1</v>
      </c>
      <c r="G445" s="47">
        <v>52</v>
      </c>
      <c r="H445" s="41">
        <v>1.9230769230769232E-2</v>
      </c>
    </row>
    <row r="446" spans="1:8" x14ac:dyDescent="0.3">
      <c r="A446" s="28"/>
      <c r="B446" s="28">
        <v>438</v>
      </c>
      <c r="C446" s="37" t="s">
        <v>239</v>
      </c>
      <c r="D446" s="64">
        <v>3.2</v>
      </c>
      <c r="E446" s="32"/>
      <c r="F446" s="32">
        <v>1</v>
      </c>
      <c r="G446" s="47">
        <v>26.07</v>
      </c>
      <c r="H446" s="41">
        <v>0.12274645186037592</v>
      </c>
    </row>
    <row r="447" spans="1:8" x14ac:dyDescent="0.3">
      <c r="A447" s="28"/>
      <c r="B447" s="28">
        <v>439</v>
      </c>
      <c r="C447" s="37" t="s">
        <v>1390</v>
      </c>
      <c r="D447" s="64">
        <v>2.5</v>
      </c>
      <c r="E447" s="32"/>
      <c r="F447" s="32">
        <v>1</v>
      </c>
      <c r="G447" s="47">
        <v>521.41999999999996</v>
      </c>
      <c r="H447" s="41">
        <v>4.7945993632772053E-3</v>
      </c>
    </row>
    <row r="448" spans="1:8" x14ac:dyDescent="0.3">
      <c r="A448" s="28"/>
      <c r="B448" s="28">
        <v>440</v>
      </c>
      <c r="C448" s="37" t="s">
        <v>1389</v>
      </c>
      <c r="D448" s="64">
        <v>2</v>
      </c>
      <c r="E448" s="32"/>
      <c r="F448" s="32">
        <v>1</v>
      </c>
      <c r="G448" s="47">
        <v>34.76</v>
      </c>
      <c r="H448" s="41">
        <v>5.7537399309551214E-2</v>
      </c>
    </row>
    <row r="449" spans="1:11" x14ac:dyDescent="0.3">
      <c r="A449" s="28"/>
      <c r="B449" s="28">
        <v>441</v>
      </c>
      <c r="C449" s="37" t="s">
        <v>243</v>
      </c>
      <c r="D449" s="64">
        <v>8</v>
      </c>
      <c r="E449" s="32"/>
      <c r="F449" s="32">
        <v>1</v>
      </c>
      <c r="G449" s="47">
        <v>17.38</v>
      </c>
      <c r="H449" s="41">
        <v>0.46029919447640971</v>
      </c>
    </row>
    <row r="450" spans="1:11" x14ac:dyDescent="0.3">
      <c r="A450" s="28"/>
      <c r="B450" s="28">
        <v>442</v>
      </c>
      <c r="C450" s="37" t="s">
        <v>899</v>
      </c>
      <c r="D450" s="64">
        <v>0.7</v>
      </c>
      <c r="E450" s="32"/>
      <c r="F450" s="32">
        <v>1</v>
      </c>
      <c r="G450" s="47">
        <v>26.07</v>
      </c>
      <c r="H450" s="41">
        <v>2.6850786344457228E-2</v>
      </c>
    </row>
    <row r="451" spans="1:11" x14ac:dyDescent="0.3">
      <c r="A451" s="28"/>
      <c r="B451" s="28">
        <v>443</v>
      </c>
      <c r="C451" s="37" t="s">
        <v>245</v>
      </c>
      <c r="D451" s="64">
        <v>17.5</v>
      </c>
      <c r="E451" s="32"/>
      <c r="F451" s="32">
        <v>1</v>
      </c>
      <c r="G451" s="47">
        <v>52.14</v>
      </c>
      <c r="H451" s="41">
        <v>0.33563482930571537</v>
      </c>
    </row>
    <row r="452" spans="1:11" x14ac:dyDescent="0.3">
      <c r="A452" s="28"/>
      <c r="B452" s="28">
        <v>444</v>
      </c>
      <c r="C452" s="37" t="s">
        <v>852</v>
      </c>
      <c r="D452" s="64">
        <v>2.4</v>
      </c>
      <c r="E452" s="32"/>
      <c r="F452" s="32">
        <v>1</v>
      </c>
      <c r="G452" s="47">
        <v>13.03</v>
      </c>
      <c r="H452" s="41">
        <v>0.1841903300076746</v>
      </c>
      <c r="I452" s="34" t="s">
        <v>545</v>
      </c>
      <c r="J452" s="34">
        <v>50.099451084103194</v>
      </c>
      <c r="K452" s="34">
        <v>79</v>
      </c>
    </row>
    <row r="453" spans="1:11" x14ac:dyDescent="0.3">
      <c r="A453" s="11" t="s">
        <v>14</v>
      </c>
      <c r="B453" s="28"/>
      <c r="C453" s="28"/>
      <c r="D453" s="64"/>
      <c r="E453" s="32"/>
      <c r="F453" s="32"/>
      <c r="G453" s="47"/>
      <c r="H453" s="41"/>
    </row>
    <row r="454" spans="1:11" ht="56" x14ac:dyDescent="0.3">
      <c r="A454" s="11"/>
      <c r="B454" s="28">
        <v>445</v>
      </c>
      <c r="C454" s="49" t="s">
        <v>1562</v>
      </c>
      <c r="D454" s="64">
        <v>30</v>
      </c>
      <c r="E454" s="32"/>
      <c r="F454" s="32">
        <v>2</v>
      </c>
      <c r="G454" s="47">
        <v>52.14</v>
      </c>
      <c r="H454" s="41">
        <v>1.1507479861910241</v>
      </c>
    </row>
    <row r="455" spans="1:11" x14ac:dyDescent="0.3">
      <c r="A455" s="11"/>
      <c r="B455" s="28">
        <v>446</v>
      </c>
      <c r="C455" s="37" t="s">
        <v>1468</v>
      </c>
      <c r="D455" s="64">
        <v>100</v>
      </c>
      <c r="E455" s="32"/>
      <c r="F455" s="32">
        <v>2</v>
      </c>
      <c r="G455" s="47">
        <v>52.14</v>
      </c>
      <c r="H455" s="41">
        <v>3.8358266206367473</v>
      </c>
    </row>
    <row r="456" spans="1:11" ht="42" x14ac:dyDescent="0.3">
      <c r="A456" s="11"/>
      <c r="B456" s="28">
        <v>447</v>
      </c>
      <c r="C456" s="49" t="s">
        <v>1563</v>
      </c>
      <c r="D456" s="64">
        <v>37.049999999999997</v>
      </c>
      <c r="E456" s="32"/>
      <c r="F456" s="32">
        <v>2</v>
      </c>
      <c r="G456" s="47">
        <v>52.14</v>
      </c>
      <c r="H456" s="41">
        <v>1.4211737629459147</v>
      </c>
    </row>
    <row r="457" spans="1:11" x14ac:dyDescent="0.3">
      <c r="A457" s="28"/>
      <c r="B457" s="28">
        <v>448</v>
      </c>
      <c r="C457" s="28" t="s">
        <v>1564</v>
      </c>
      <c r="D457" s="64">
        <v>10</v>
      </c>
      <c r="E457" s="32"/>
      <c r="F457" s="32">
        <v>1</v>
      </c>
      <c r="G457" s="47">
        <v>1</v>
      </c>
      <c r="H457" s="41">
        <v>10</v>
      </c>
      <c r="I457" s="34" t="s">
        <v>14</v>
      </c>
      <c r="J457" s="34">
        <v>16.407748369773685</v>
      </c>
      <c r="K457" s="34">
        <v>4</v>
      </c>
    </row>
    <row r="458" spans="1:11" x14ac:dyDescent="0.3">
      <c r="A458" s="11" t="s">
        <v>15</v>
      </c>
      <c r="B458" s="28"/>
      <c r="C458" s="28"/>
      <c r="D458" s="64"/>
      <c r="E458" s="32"/>
      <c r="F458" s="32"/>
      <c r="G458" s="47"/>
      <c r="H458" s="41"/>
    </row>
    <row r="459" spans="1:11" x14ac:dyDescent="0.3">
      <c r="A459" s="11"/>
      <c r="B459" s="28">
        <v>449</v>
      </c>
      <c r="C459" s="37" t="s">
        <v>862</v>
      </c>
      <c r="D459" s="64">
        <v>10.29</v>
      </c>
      <c r="E459" s="32"/>
      <c r="F459" s="32">
        <v>1</v>
      </c>
      <c r="G459" s="47">
        <v>4.34</v>
      </c>
      <c r="H459" s="41">
        <v>2.3709677419354835</v>
      </c>
    </row>
    <row r="460" spans="1:11" x14ac:dyDescent="0.3">
      <c r="A460" s="11"/>
      <c r="B460" s="28">
        <v>450</v>
      </c>
      <c r="C460" s="37" t="s">
        <v>863</v>
      </c>
      <c r="D460" s="64">
        <v>4</v>
      </c>
      <c r="E460" s="32"/>
      <c r="F460" s="32">
        <v>1</v>
      </c>
      <c r="G460" s="47">
        <v>52.14</v>
      </c>
      <c r="H460" s="41">
        <v>7.6716532412734947E-2</v>
      </c>
    </row>
    <row r="461" spans="1:11" x14ac:dyDescent="0.3">
      <c r="A461" s="11"/>
      <c r="B461" s="28">
        <v>451</v>
      </c>
      <c r="C461" s="37" t="s">
        <v>864</v>
      </c>
      <c r="D461" s="64">
        <v>50</v>
      </c>
      <c r="E461" s="32"/>
      <c r="F461" s="32">
        <v>1</v>
      </c>
      <c r="G461" s="47">
        <v>521.41</v>
      </c>
      <c r="H461" s="41">
        <v>9.5893826355459247E-2</v>
      </c>
    </row>
    <row r="462" spans="1:11" x14ac:dyDescent="0.3">
      <c r="A462" s="11"/>
      <c r="B462" s="28">
        <v>452</v>
      </c>
      <c r="C462" s="37" t="s">
        <v>589</v>
      </c>
      <c r="D462" s="64">
        <v>6.99</v>
      </c>
      <c r="E462" s="32"/>
      <c r="F462" s="32">
        <v>1</v>
      </c>
      <c r="G462" s="47">
        <v>52.14</v>
      </c>
      <c r="H462" s="41">
        <v>0.13406214039125433</v>
      </c>
    </row>
    <row r="463" spans="1:11" x14ac:dyDescent="0.3">
      <c r="A463" s="11"/>
      <c r="B463" s="28">
        <v>453</v>
      </c>
      <c r="C463" s="37" t="s">
        <v>865</v>
      </c>
      <c r="D463" s="64">
        <v>2.99</v>
      </c>
      <c r="E463" s="32"/>
      <c r="F463" s="32">
        <v>1</v>
      </c>
      <c r="G463" s="47">
        <v>52.14</v>
      </c>
      <c r="H463" s="41">
        <v>5.7345607978519376E-2</v>
      </c>
    </row>
    <row r="464" spans="1:11" x14ac:dyDescent="0.3">
      <c r="A464" s="11"/>
      <c r="B464" s="28">
        <v>454</v>
      </c>
      <c r="C464" s="37" t="s">
        <v>866</v>
      </c>
      <c r="D464" s="64">
        <v>5</v>
      </c>
      <c r="E464" s="32"/>
      <c r="F464" s="32">
        <v>1</v>
      </c>
      <c r="G464" s="47">
        <v>52.14</v>
      </c>
      <c r="H464" s="41">
        <v>9.5895665515918674E-2</v>
      </c>
    </row>
    <row r="465" spans="1:8" x14ac:dyDescent="0.3">
      <c r="A465" s="11"/>
      <c r="B465" s="28">
        <v>455</v>
      </c>
      <c r="C465" s="37" t="s">
        <v>867</v>
      </c>
      <c r="D465" s="64">
        <v>0.99</v>
      </c>
      <c r="E465" s="32"/>
      <c r="F465" s="32">
        <v>1</v>
      </c>
      <c r="G465" s="47">
        <v>52.14</v>
      </c>
      <c r="H465" s="41">
        <v>1.8987341772151899E-2</v>
      </c>
    </row>
    <row r="466" spans="1:8" x14ac:dyDescent="0.3">
      <c r="A466" s="11"/>
      <c r="B466" s="28">
        <v>456</v>
      </c>
      <c r="C466" s="37" t="s">
        <v>868</v>
      </c>
      <c r="D466" s="64">
        <v>4.99</v>
      </c>
      <c r="E466" s="32"/>
      <c r="F466" s="32">
        <v>1</v>
      </c>
      <c r="G466" s="47">
        <v>52.14</v>
      </c>
      <c r="H466" s="41">
        <v>9.570387418488685E-2</v>
      </c>
    </row>
    <row r="467" spans="1:8" x14ac:dyDescent="0.3">
      <c r="A467" s="11"/>
      <c r="B467" s="28">
        <v>457</v>
      </c>
      <c r="C467" s="37" t="s">
        <v>869</v>
      </c>
      <c r="D467" s="64">
        <v>3.99</v>
      </c>
      <c r="E467" s="32"/>
      <c r="F467" s="32">
        <v>1</v>
      </c>
      <c r="G467" s="47">
        <v>52.14</v>
      </c>
      <c r="H467" s="41">
        <v>7.652474108170311E-2</v>
      </c>
    </row>
    <row r="468" spans="1:8" x14ac:dyDescent="0.3">
      <c r="A468" s="11"/>
      <c r="B468" s="28">
        <v>458</v>
      </c>
      <c r="C468" s="37" t="s">
        <v>870</v>
      </c>
      <c r="D468" s="64">
        <v>2.4900000000000002</v>
      </c>
      <c r="E468" s="32"/>
      <c r="F468" s="32">
        <v>1</v>
      </c>
      <c r="G468" s="47">
        <v>52.14</v>
      </c>
      <c r="H468" s="41">
        <v>4.7756041426927506E-2</v>
      </c>
    </row>
    <row r="469" spans="1:8" x14ac:dyDescent="0.3">
      <c r="A469" s="11"/>
      <c r="B469" s="28">
        <v>459</v>
      </c>
      <c r="C469" s="37" t="s">
        <v>1565</v>
      </c>
      <c r="D469" s="64">
        <v>6</v>
      </c>
      <c r="E469" s="32"/>
      <c r="F469" s="32">
        <v>1</v>
      </c>
      <c r="G469" s="47">
        <v>521.41999999999996</v>
      </c>
      <c r="H469" s="41">
        <v>1.1507038471865292E-2</v>
      </c>
    </row>
    <row r="470" spans="1:8" x14ac:dyDescent="0.3">
      <c r="A470" s="11"/>
      <c r="B470" s="28">
        <v>460</v>
      </c>
      <c r="C470" s="37" t="s">
        <v>871</v>
      </c>
      <c r="D470" s="64">
        <v>20</v>
      </c>
      <c r="E470" s="32"/>
      <c r="F470" s="32">
        <v>1</v>
      </c>
      <c r="G470" s="47">
        <v>52.14</v>
      </c>
      <c r="H470" s="41">
        <v>0.3835826620636747</v>
      </c>
    </row>
    <row r="471" spans="1:8" x14ac:dyDescent="0.3">
      <c r="A471" s="28"/>
      <c r="B471" s="28">
        <v>461</v>
      </c>
      <c r="C471" s="43" t="s">
        <v>257</v>
      </c>
      <c r="D471" s="64">
        <v>160</v>
      </c>
      <c r="E471" s="32"/>
      <c r="F471" s="32">
        <v>1</v>
      </c>
      <c r="G471" s="47">
        <v>521.42999999999995</v>
      </c>
      <c r="H471" s="41">
        <v>0.30684847438774143</v>
      </c>
    </row>
    <row r="472" spans="1:8" x14ac:dyDescent="0.3">
      <c r="A472" s="28"/>
      <c r="B472" s="28">
        <v>462</v>
      </c>
      <c r="C472" s="43" t="s">
        <v>258</v>
      </c>
      <c r="D472" s="64">
        <v>29</v>
      </c>
      <c r="E472" s="32"/>
      <c r="F472" s="32">
        <v>1</v>
      </c>
      <c r="G472" s="47">
        <v>261</v>
      </c>
      <c r="H472" s="41">
        <v>0.1111111111111111</v>
      </c>
    </row>
    <row r="473" spans="1:8" x14ac:dyDescent="0.3">
      <c r="A473" s="28"/>
      <c r="B473" s="28">
        <v>463</v>
      </c>
      <c r="C473" s="43" t="s">
        <v>259</v>
      </c>
      <c r="D473" s="64">
        <v>59</v>
      </c>
      <c r="E473" s="32"/>
      <c r="F473" s="32">
        <v>1</v>
      </c>
      <c r="G473" s="47">
        <v>261</v>
      </c>
      <c r="H473" s="41">
        <v>0.22605363984674329</v>
      </c>
    </row>
    <row r="474" spans="1:8" x14ac:dyDescent="0.3">
      <c r="A474" s="28"/>
      <c r="B474" s="28">
        <v>464</v>
      </c>
      <c r="C474" s="43" t="s">
        <v>260</v>
      </c>
      <c r="D474" s="64">
        <v>379</v>
      </c>
      <c r="E474" s="32"/>
      <c r="F474" s="32">
        <v>1</v>
      </c>
      <c r="G474" s="47">
        <v>261</v>
      </c>
      <c r="H474" s="41">
        <v>1.4521072796934866</v>
      </c>
    </row>
    <row r="475" spans="1:8" x14ac:dyDescent="0.3">
      <c r="A475" s="28"/>
      <c r="B475" s="28">
        <v>465</v>
      </c>
      <c r="C475" s="43" t="s">
        <v>689</v>
      </c>
      <c r="D475" s="64">
        <v>29.99</v>
      </c>
      <c r="E475" s="32"/>
      <c r="F475" s="32">
        <v>1</v>
      </c>
      <c r="G475" s="47">
        <v>208.57</v>
      </c>
      <c r="H475" s="41">
        <v>0.14378865608668553</v>
      </c>
    </row>
    <row r="476" spans="1:8" x14ac:dyDescent="0.3">
      <c r="A476" s="28"/>
      <c r="B476" s="28">
        <v>466</v>
      </c>
      <c r="C476" s="14" t="s">
        <v>588</v>
      </c>
      <c r="D476" s="64">
        <v>3.49</v>
      </c>
      <c r="E476" s="32"/>
      <c r="F476" s="32">
        <v>1</v>
      </c>
      <c r="G476" s="47">
        <v>52.14</v>
      </c>
      <c r="H476" s="41">
        <v>6.6935174530111247E-2</v>
      </c>
    </row>
    <row r="477" spans="1:8" x14ac:dyDescent="0.3">
      <c r="A477" s="28"/>
      <c r="B477" s="28">
        <v>467</v>
      </c>
      <c r="C477" s="14" t="s">
        <v>1363</v>
      </c>
      <c r="D477" s="64">
        <v>144</v>
      </c>
      <c r="E477" s="32"/>
      <c r="F477" s="32">
        <v>1</v>
      </c>
      <c r="G477" s="47">
        <v>52</v>
      </c>
      <c r="H477" s="41">
        <v>2.7692307692307692</v>
      </c>
    </row>
    <row r="478" spans="1:8" x14ac:dyDescent="0.3">
      <c r="A478" s="28"/>
      <c r="B478" s="28">
        <v>468</v>
      </c>
      <c r="C478" s="14" t="s">
        <v>1364</v>
      </c>
      <c r="D478" s="64">
        <v>130</v>
      </c>
      <c r="E478" s="32"/>
      <c r="F478" s="32">
        <v>1</v>
      </c>
      <c r="G478" s="47">
        <v>52</v>
      </c>
      <c r="H478" s="41">
        <v>2.5</v>
      </c>
    </row>
    <row r="479" spans="1:8" x14ac:dyDescent="0.3">
      <c r="A479" s="28"/>
      <c r="B479" s="28">
        <v>469</v>
      </c>
      <c r="C479" s="43" t="s">
        <v>264</v>
      </c>
      <c r="D479" s="64">
        <v>27</v>
      </c>
      <c r="E479" s="32"/>
      <c r="F479" s="32">
        <v>1</v>
      </c>
      <c r="G479" s="47">
        <v>52.14</v>
      </c>
      <c r="H479" s="41">
        <v>0.51783659378596092</v>
      </c>
    </row>
    <row r="480" spans="1:8" x14ac:dyDescent="0.3">
      <c r="A480" s="28"/>
      <c r="B480" s="28">
        <v>470</v>
      </c>
      <c r="C480" s="43" t="s">
        <v>1365</v>
      </c>
      <c r="D480" s="64">
        <v>20</v>
      </c>
      <c r="E480" s="32"/>
      <c r="F480" s="32">
        <v>2</v>
      </c>
      <c r="G480" s="47">
        <v>1</v>
      </c>
      <c r="H480" s="41">
        <v>40</v>
      </c>
    </row>
    <row r="481" spans="1:11" x14ac:dyDescent="0.3">
      <c r="A481" s="28"/>
      <c r="B481" s="28">
        <v>471</v>
      </c>
      <c r="C481" s="43" t="s">
        <v>266</v>
      </c>
      <c r="D481" s="64">
        <v>154.5</v>
      </c>
      <c r="E481" s="32"/>
      <c r="F481" s="32">
        <v>1</v>
      </c>
      <c r="G481" s="47">
        <v>52</v>
      </c>
      <c r="H481" s="41">
        <v>2.9711538461538463</v>
      </c>
    </row>
    <row r="482" spans="1:11" x14ac:dyDescent="0.3">
      <c r="A482" s="28"/>
      <c r="B482" s="28">
        <v>472</v>
      </c>
      <c r="C482" s="43" t="s">
        <v>268</v>
      </c>
      <c r="D482" s="64">
        <v>225</v>
      </c>
      <c r="E482" s="32"/>
      <c r="F482" s="32">
        <v>2</v>
      </c>
      <c r="G482" s="47">
        <v>52</v>
      </c>
      <c r="H482" s="41">
        <v>8.6538461538461533</v>
      </c>
    </row>
    <row r="483" spans="1:11" x14ac:dyDescent="0.3">
      <c r="A483" s="28"/>
      <c r="B483" s="28">
        <v>473</v>
      </c>
      <c r="C483" s="43" t="s">
        <v>269</v>
      </c>
      <c r="D483" s="64">
        <v>90</v>
      </c>
      <c r="E483" s="32"/>
      <c r="F483" s="32">
        <v>2</v>
      </c>
      <c r="G483" s="47">
        <v>521</v>
      </c>
      <c r="H483" s="41">
        <v>0.34548944337811899</v>
      </c>
      <c r="I483" s="34" t="s">
        <v>334</v>
      </c>
      <c r="J483" s="34">
        <v>63.529344355641307</v>
      </c>
      <c r="K483" s="34">
        <v>25</v>
      </c>
    </row>
    <row r="485" spans="1:11" x14ac:dyDescent="0.3">
      <c r="H485" s="85">
        <v>502.25119840201131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4"/>
  <sheetViews>
    <sheetView zoomScale="90" zoomScaleNormal="90" workbookViewId="0">
      <selection activeCell="C1" sqref="C1:H1048576"/>
    </sheetView>
  </sheetViews>
  <sheetFormatPr defaultColWidth="8.58203125" defaultRowHeight="14" x14ac:dyDescent="0.3"/>
  <cols>
    <col min="1" max="1" width="8.58203125" style="7"/>
    <col min="2" max="2" width="3.83203125" style="7" bestFit="1" customWidth="1"/>
    <col min="3" max="3" width="37.08203125" style="23" customWidth="1"/>
    <col min="4" max="4" width="9" style="55"/>
    <col min="5" max="5" width="14.5" style="23" customWidth="1"/>
    <col min="6" max="6" width="9" style="75"/>
    <col min="7" max="7" width="16" style="8" customWidth="1"/>
    <col min="8" max="8" width="11" style="8" bestFit="1" customWidth="1"/>
    <col min="9" max="16384" width="8.58203125" style="7"/>
  </cols>
  <sheetData>
    <row r="2" spans="1:8" x14ac:dyDescent="0.3">
      <c r="B2" s="7" t="s">
        <v>0</v>
      </c>
      <c r="C2" s="23" t="s">
        <v>1</v>
      </c>
      <c r="D2" s="55" t="s">
        <v>2</v>
      </c>
      <c r="E2" s="23" t="s">
        <v>3</v>
      </c>
      <c r="F2" s="75" t="s">
        <v>4</v>
      </c>
      <c r="G2" s="8" t="s">
        <v>5</v>
      </c>
      <c r="H2" s="8" t="s">
        <v>6</v>
      </c>
    </row>
    <row r="3" spans="1:8" x14ac:dyDescent="0.3">
      <c r="A3" s="7" t="s">
        <v>808</v>
      </c>
      <c r="B3" s="2">
        <v>1</v>
      </c>
      <c r="C3" s="82" t="s">
        <v>690</v>
      </c>
      <c r="D3" s="55">
        <f>VLOOKUP(C3,[1]Children!$B$3:$G$153,6,FALSE)</f>
        <v>34.99</v>
      </c>
      <c r="F3" s="5">
        <v>1</v>
      </c>
      <c r="G3" s="86">
        <v>521</v>
      </c>
      <c r="H3" s="8">
        <f t="shared" ref="H3:H16" si="0">+(D3*F3)/G3</f>
        <v>6.715930902111325E-2</v>
      </c>
    </row>
    <row r="4" spans="1:8" x14ac:dyDescent="0.3">
      <c r="B4" s="2">
        <v>2</v>
      </c>
      <c r="C4" s="82" t="s">
        <v>691</v>
      </c>
      <c r="D4" s="55">
        <f>VLOOKUP(C4,[1]Children!$B$3:$G$153,6,FALSE)</f>
        <v>3.49</v>
      </c>
      <c r="F4" s="5">
        <v>2</v>
      </c>
      <c r="G4" s="86">
        <v>13</v>
      </c>
      <c r="H4" s="8">
        <f t="shared" si="0"/>
        <v>0.53692307692307695</v>
      </c>
    </row>
    <row r="5" spans="1:8" x14ac:dyDescent="0.3">
      <c r="B5" s="2">
        <v>3</v>
      </c>
      <c r="C5" s="82" t="s">
        <v>692</v>
      </c>
      <c r="D5" s="55">
        <f>VLOOKUP(C5,[1]Children!$B$3:$G$153,6,FALSE)</f>
        <v>94.99</v>
      </c>
      <c r="F5" s="5">
        <v>1</v>
      </c>
      <c r="G5" s="86">
        <v>417</v>
      </c>
      <c r="H5" s="8">
        <f t="shared" si="0"/>
        <v>0.22779376498800957</v>
      </c>
    </row>
    <row r="6" spans="1:8" x14ac:dyDescent="0.3">
      <c r="B6" s="2">
        <v>4</v>
      </c>
      <c r="C6" s="82" t="s">
        <v>693</v>
      </c>
      <c r="D6" s="55">
        <f>VLOOKUP(C6,[1]Children!$B$3:$G$153,6,FALSE)</f>
        <v>19.05</v>
      </c>
      <c r="F6" s="5">
        <v>1</v>
      </c>
      <c r="G6" s="86">
        <v>209</v>
      </c>
      <c r="H6" s="8">
        <f t="shared" si="0"/>
        <v>9.1148325358851673E-2</v>
      </c>
    </row>
    <row r="7" spans="1:8" x14ac:dyDescent="0.3">
      <c r="B7" s="2">
        <v>5</v>
      </c>
      <c r="C7" s="82" t="s">
        <v>1495</v>
      </c>
      <c r="D7" s="55">
        <f>VLOOKUP(C7,[1]Children!$B$3:$G$153,6,FALSE)</f>
        <v>6.5</v>
      </c>
      <c r="F7" s="5">
        <v>2</v>
      </c>
      <c r="G7" s="86">
        <v>52</v>
      </c>
      <c r="H7" s="8">
        <f t="shared" si="0"/>
        <v>0.25</v>
      </c>
    </row>
    <row r="8" spans="1:8" x14ac:dyDescent="0.3">
      <c r="B8" s="2">
        <v>6</v>
      </c>
      <c r="C8" s="82" t="s">
        <v>695</v>
      </c>
      <c r="D8" s="55">
        <f>VLOOKUP(C8,[1]Children!$B$3:$G$153,6,FALSE)</f>
        <v>4.79</v>
      </c>
      <c r="F8" s="5">
        <v>1</v>
      </c>
      <c r="G8" s="86">
        <v>4</v>
      </c>
      <c r="H8" s="8">
        <f t="shared" si="0"/>
        <v>1.1975</v>
      </c>
    </row>
    <row r="9" spans="1:8" x14ac:dyDescent="0.3">
      <c r="B9" s="2">
        <v>7</v>
      </c>
      <c r="C9" s="82" t="s">
        <v>696</v>
      </c>
      <c r="D9" s="55">
        <f>VLOOKUP(C9,[1]Children!$B$3:$G$153,6,FALSE)</f>
        <v>3.99</v>
      </c>
      <c r="F9" s="5">
        <v>1</v>
      </c>
      <c r="G9" s="86">
        <v>26</v>
      </c>
      <c r="H9" s="8">
        <f t="shared" si="0"/>
        <v>0.15346153846153848</v>
      </c>
    </row>
    <row r="10" spans="1:8" x14ac:dyDescent="0.3">
      <c r="B10" s="2">
        <v>8</v>
      </c>
      <c r="C10" s="82" t="s">
        <v>697</v>
      </c>
      <c r="D10" s="55">
        <f>VLOOKUP(C10,[1]Children!$B$3:$G$153,6,FALSE)</f>
        <v>2</v>
      </c>
      <c r="F10" s="5">
        <v>1</v>
      </c>
      <c r="G10" s="86">
        <v>26</v>
      </c>
      <c r="H10" s="8">
        <f t="shared" si="0"/>
        <v>7.6923076923076927E-2</v>
      </c>
    </row>
    <row r="11" spans="1:8" x14ac:dyDescent="0.3">
      <c r="B11" s="2">
        <v>9</v>
      </c>
      <c r="C11" s="82" t="s">
        <v>698</v>
      </c>
      <c r="D11" s="55">
        <f>VLOOKUP(C11,[1]Children!$B$3:$G$153,6,FALSE)</f>
        <v>5.5</v>
      </c>
      <c r="F11" s="5">
        <v>2</v>
      </c>
      <c r="G11" s="86">
        <v>52</v>
      </c>
      <c r="H11" s="8">
        <f t="shared" si="0"/>
        <v>0.21153846153846154</v>
      </c>
    </row>
    <row r="12" spans="1:8" x14ac:dyDescent="0.3">
      <c r="B12" s="2">
        <v>10</v>
      </c>
      <c r="C12" s="82" t="s">
        <v>699</v>
      </c>
      <c r="D12" s="55">
        <f>VLOOKUP(C12,[1]Children!$B$3:$G$153,6,FALSE)</f>
        <v>2.99</v>
      </c>
      <c r="F12" s="5">
        <v>1</v>
      </c>
      <c r="G12" s="86">
        <v>1</v>
      </c>
      <c r="H12" s="8">
        <f t="shared" si="0"/>
        <v>2.99</v>
      </c>
    </row>
    <row r="13" spans="1:8" x14ac:dyDescent="0.3">
      <c r="B13" s="2">
        <v>11</v>
      </c>
      <c r="C13" s="82" t="s">
        <v>700</v>
      </c>
      <c r="D13" s="55">
        <f>VLOOKUP(C13,[1]Children!$B$3:$G$153,6,FALSE)</f>
        <v>1</v>
      </c>
      <c r="F13" s="5">
        <v>1</v>
      </c>
      <c r="G13" s="86">
        <v>52</v>
      </c>
      <c r="H13" s="8">
        <f t="shared" si="0"/>
        <v>1.9230769230769232E-2</v>
      </c>
    </row>
    <row r="14" spans="1:8" x14ac:dyDescent="0.3">
      <c r="B14" s="2">
        <v>12</v>
      </c>
      <c r="C14" s="82" t="s">
        <v>701</v>
      </c>
      <c r="D14" s="55">
        <f>VLOOKUP(C14,[1]Children!$B$3:$G$153,6,FALSE)</f>
        <v>2</v>
      </c>
      <c r="F14" s="5">
        <v>2</v>
      </c>
      <c r="G14" s="86">
        <v>26</v>
      </c>
      <c r="H14" s="8">
        <f t="shared" si="0"/>
        <v>0.15384615384615385</v>
      </c>
    </row>
    <row r="15" spans="1:8" x14ac:dyDescent="0.3">
      <c r="B15" s="2">
        <v>13</v>
      </c>
      <c r="C15" s="82" t="s">
        <v>702</v>
      </c>
      <c r="D15" s="55">
        <f>VLOOKUP(C15,[1]Children!$B$3:$G$153,6,FALSE)</f>
        <v>5.4</v>
      </c>
      <c r="F15" s="5">
        <v>3</v>
      </c>
      <c r="G15" s="86">
        <v>52</v>
      </c>
      <c r="H15" s="8">
        <f t="shared" si="0"/>
        <v>0.3115384615384616</v>
      </c>
    </row>
    <row r="16" spans="1:8" x14ac:dyDescent="0.3">
      <c r="B16" s="2">
        <v>14</v>
      </c>
      <c r="C16" s="82" t="s">
        <v>703</v>
      </c>
      <c r="D16" s="55">
        <f>VLOOKUP(C16,[1]Children!$B$3:$G$153,6,FALSE)</f>
        <v>57.28</v>
      </c>
      <c r="F16" s="5">
        <v>1</v>
      </c>
      <c r="G16" s="86">
        <v>104</v>
      </c>
      <c r="H16" s="8">
        <f t="shared" si="0"/>
        <v>0.55076923076923079</v>
      </c>
    </row>
    <row r="17" spans="1:8" x14ac:dyDescent="0.3">
      <c r="B17" s="2">
        <v>15</v>
      </c>
      <c r="C17" s="82" t="s">
        <v>704</v>
      </c>
      <c r="D17" s="55" t="s">
        <v>800</v>
      </c>
      <c r="F17" s="5"/>
      <c r="G17" s="86"/>
    </row>
    <row r="18" spans="1:8" x14ac:dyDescent="0.3">
      <c r="B18" s="2">
        <v>16</v>
      </c>
      <c r="C18" s="82" t="s">
        <v>705</v>
      </c>
      <c r="D18" s="55">
        <f>VLOOKUP(C18,[1]Children!$B$3:$G$153,6,FALSE)</f>
        <v>69.989999999999995</v>
      </c>
      <c r="F18" s="79">
        <v>1</v>
      </c>
      <c r="G18" s="87">
        <v>156</v>
      </c>
      <c r="H18" s="8">
        <f t="shared" ref="H18:H27" si="1">+(D18*F18)/G18</f>
        <v>0.44865384615384613</v>
      </c>
    </row>
    <row r="19" spans="1:8" x14ac:dyDescent="0.3">
      <c r="A19" s="23"/>
      <c r="B19" s="2">
        <v>17</v>
      </c>
      <c r="C19" s="82" t="s">
        <v>706</v>
      </c>
      <c r="D19" s="55">
        <f>VLOOKUP(C19,[1]Children!$B$3:$G$153,6,FALSE)</f>
        <v>20</v>
      </c>
      <c r="F19" s="5">
        <v>1</v>
      </c>
      <c r="G19" s="86">
        <v>13</v>
      </c>
      <c r="H19" s="8">
        <f t="shared" si="1"/>
        <v>1.5384615384615385</v>
      </c>
    </row>
    <row r="20" spans="1:8" x14ac:dyDescent="0.3">
      <c r="B20" s="2">
        <v>18</v>
      </c>
      <c r="C20" s="82" t="s">
        <v>79</v>
      </c>
      <c r="D20" s="55">
        <f>VLOOKUP(C20,[1]Children!$B$3:$G$153,6,FALSE)</f>
        <v>3.5</v>
      </c>
      <c r="F20" s="5">
        <v>2</v>
      </c>
      <c r="G20" s="86">
        <v>26</v>
      </c>
      <c r="H20" s="8">
        <f t="shared" si="1"/>
        <v>0.26923076923076922</v>
      </c>
    </row>
    <row r="21" spans="1:8" x14ac:dyDescent="0.3">
      <c r="B21" s="2">
        <v>19</v>
      </c>
      <c r="C21" s="82" t="s">
        <v>80</v>
      </c>
      <c r="D21" s="55">
        <f>VLOOKUP(C21,[1]Children!$B$3:$G$153,6,FALSE)</f>
        <v>4</v>
      </c>
      <c r="F21" s="5">
        <v>1</v>
      </c>
      <c r="G21" s="86">
        <v>26</v>
      </c>
      <c r="H21" s="8">
        <f t="shared" si="1"/>
        <v>0.15384615384615385</v>
      </c>
    </row>
    <row r="22" spans="1:8" x14ac:dyDescent="0.3">
      <c r="B22" s="2">
        <v>20</v>
      </c>
      <c r="C22" s="82" t="s">
        <v>454</v>
      </c>
      <c r="D22" s="55">
        <f>VLOOKUP(C22,[1]Children!$B$3:$G$153,6,FALSE)</f>
        <v>9</v>
      </c>
      <c r="F22" s="5">
        <v>2</v>
      </c>
      <c r="G22" s="86">
        <v>26</v>
      </c>
      <c r="H22" s="8">
        <f t="shared" si="1"/>
        <v>0.69230769230769229</v>
      </c>
    </row>
    <row r="23" spans="1:8" x14ac:dyDescent="0.3">
      <c r="B23" s="2">
        <v>21</v>
      </c>
      <c r="C23" s="82" t="s">
        <v>455</v>
      </c>
      <c r="D23" s="55">
        <f>VLOOKUP(C23,[1]Children!$B$3:$G$153,6,FALSE)</f>
        <v>10</v>
      </c>
      <c r="F23" s="5">
        <v>3</v>
      </c>
      <c r="G23" s="86">
        <v>26</v>
      </c>
      <c r="H23" s="8">
        <f t="shared" si="1"/>
        <v>1.1538461538461537</v>
      </c>
    </row>
    <row r="24" spans="1:8" x14ac:dyDescent="0.3">
      <c r="B24" s="2">
        <v>22</v>
      </c>
      <c r="C24" s="82" t="s">
        <v>88</v>
      </c>
      <c r="D24" s="55">
        <f>VLOOKUP(C24,[1]Children!$B$3:$G$153,6,FALSE)</f>
        <v>11</v>
      </c>
      <c r="F24" s="5">
        <v>3</v>
      </c>
      <c r="G24" s="86">
        <v>26</v>
      </c>
      <c r="H24" s="8">
        <f t="shared" si="1"/>
        <v>1.2692307692307692</v>
      </c>
    </row>
    <row r="25" spans="1:8" x14ac:dyDescent="0.3">
      <c r="B25" s="2">
        <v>23</v>
      </c>
      <c r="C25" s="82" t="s">
        <v>456</v>
      </c>
      <c r="D25" s="55">
        <f>VLOOKUP(C25,[1]Children!$B$3:$G$153,6,FALSE)</f>
        <v>40</v>
      </c>
      <c r="F25" s="5">
        <v>1</v>
      </c>
      <c r="G25" s="86">
        <v>26</v>
      </c>
      <c r="H25" s="8">
        <f t="shared" si="1"/>
        <v>1.5384615384615385</v>
      </c>
    </row>
    <row r="26" spans="1:8" x14ac:dyDescent="0.3">
      <c r="B26" s="2">
        <v>24</v>
      </c>
      <c r="C26" s="82" t="s">
        <v>458</v>
      </c>
      <c r="D26" s="55">
        <f>VLOOKUP(C26,[1]Children!$B$3:$G$153,6,FALSE)</f>
        <v>25</v>
      </c>
      <c r="F26" s="75">
        <v>1</v>
      </c>
      <c r="G26" s="86">
        <v>13</v>
      </c>
      <c r="H26" s="8">
        <f t="shared" si="1"/>
        <v>1.9230769230769231</v>
      </c>
    </row>
    <row r="27" spans="1:8" x14ac:dyDescent="0.3">
      <c r="A27" s="22" t="s">
        <v>809</v>
      </c>
      <c r="B27" s="3">
        <v>25</v>
      </c>
      <c r="C27" s="23" t="s">
        <v>707</v>
      </c>
      <c r="D27" s="55">
        <f>VLOOKUP(C27,[1]Children!$B$3:$G$153,6,FALSE)</f>
        <v>135</v>
      </c>
      <c r="F27" s="5">
        <v>1</v>
      </c>
      <c r="G27" s="86">
        <v>261</v>
      </c>
      <c r="H27" s="8">
        <f t="shared" si="1"/>
        <v>0.51724137931034486</v>
      </c>
    </row>
    <row r="28" spans="1:8" x14ac:dyDescent="0.3">
      <c r="B28" s="3">
        <v>26</v>
      </c>
      <c r="C28" s="23" t="s">
        <v>708</v>
      </c>
      <c r="D28" s="55" t="s">
        <v>800</v>
      </c>
      <c r="F28" s="5"/>
      <c r="G28" s="86"/>
    </row>
    <row r="29" spans="1:8" x14ac:dyDescent="0.3">
      <c r="B29" s="3">
        <v>27</v>
      </c>
      <c r="C29" s="23" t="s">
        <v>709</v>
      </c>
      <c r="D29" s="55">
        <f>VLOOKUP(C29,[1]Children!$B$3:$G$153,6,FALSE)</f>
        <v>99</v>
      </c>
      <c r="F29" s="5">
        <v>1</v>
      </c>
      <c r="G29" s="86">
        <v>261</v>
      </c>
      <c r="H29" s="8">
        <f t="shared" ref="H29:H69" si="2">+(D29*F29)/G29</f>
        <v>0.37931034482758619</v>
      </c>
    </row>
    <row r="30" spans="1:8" x14ac:dyDescent="0.3">
      <c r="B30" s="3">
        <v>28</v>
      </c>
      <c r="C30" s="23" t="s">
        <v>710</v>
      </c>
      <c r="D30" s="55">
        <f>VLOOKUP(C30,[1]Children!$B$3:$G$153,6,FALSE)</f>
        <v>99</v>
      </c>
      <c r="F30" s="5">
        <v>1</v>
      </c>
      <c r="G30" s="86">
        <v>261</v>
      </c>
      <c r="H30" s="8">
        <f t="shared" si="2"/>
        <v>0.37931034482758619</v>
      </c>
    </row>
    <row r="31" spans="1:8" x14ac:dyDescent="0.3">
      <c r="A31" s="23"/>
      <c r="B31" s="3">
        <v>29</v>
      </c>
      <c r="C31" s="82" t="s">
        <v>1495</v>
      </c>
      <c r="D31" s="55">
        <f>VLOOKUP(C31,[1]Children!$B$3:$G$153,6,FALSE)</f>
        <v>6.5</v>
      </c>
      <c r="F31" s="5">
        <v>2</v>
      </c>
      <c r="G31" s="86">
        <v>52</v>
      </c>
      <c r="H31" s="8">
        <f t="shared" si="2"/>
        <v>0.25</v>
      </c>
    </row>
    <row r="32" spans="1:8" x14ac:dyDescent="0.3">
      <c r="B32" s="3">
        <v>30</v>
      </c>
      <c r="C32" s="23" t="s">
        <v>706</v>
      </c>
      <c r="D32" s="55">
        <f>VLOOKUP(C32,[1]Children!$B$3:$G$153,6,FALSE)</f>
        <v>20</v>
      </c>
      <c r="F32" s="5">
        <v>1</v>
      </c>
      <c r="G32" s="86">
        <v>13</v>
      </c>
      <c r="H32" s="8">
        <f t="shared" si="2"/>
        <v>1.5384615384615385</v>
      </c>
    </row>
    <row r="33" spans="1:8" x14ac:dyDescent="0.3">
      <c r="B33" s="3">
        <v>31</v>
      </c>
      <c r="C33" s="23" t="s">
        <v>265</v>
      </c>
      <c r="D33" s="55">
        <f>VLOOKUP(C33,[1]Children!$B$3:$G$153,6,FALSE)</f>
        <v>28.5</v>
      </c>
      <c r="F33" s="5">
        <v>1</v>
      </c>
      <c r="G33" s="87">
        <v>4</v>
      </c>
      <c r="H33" s="8">
        <f t="shared" si="2"/>
        <v>7.125</v>
      </c>
    </row>
    <row r="34" spans="1:8" x14ac:dyDescent="0.3">
      <c r="B34" s="3">
        <v>32</v>
      </c>
      <c r="C34" s="23" t="s">
        <v>705</v>
      </c>
      <c r="D34" s="55">
        <f>VLOOKUP(C34,[1]Children!$B$3:$G$153,6,FALSE)</f>
        <v>69.989999999999995</v>
      </c>
      <c r="F34" s="5">
        <v>1</v>
      </c>
      <c r="G34" s="86">
        <v>521</v>
      </c>
      <c r="H34" s="8">
        <f t="shared" si="2"/>
        <v>0.13433781190019192</v>
      </c>
    </row>
    <row r="35" spans="1:8" x14ac:dyDescent="0.3">
      <c r="B35" s="3">
        <v>33</v>
      </c>
      <c r="C35" s="82" t="s">
        <v>440</v>
      </c>
      <c r="D35" s="55">
        <f>VLOOKUP(C35,[1]Children!$B$3:$G$153,6,FALSE)</f>
        <v>7</v>
      </c>
      <c r="F35" s="5">
        <v>3</v>
      </c>
      <c r="G35" s="86">
        <v>52</v>
      </c>
      <c r="H35" s="8">
        <f t="shared" si="2"/>
        <v>0.40384615384615385</v>
      </c>
    </row>
    <row r="36" spans="1:8" x14ac:dyDescent="0.3">
      <c r="B36" s="3">
        <v>34</v>
      </c>
      <c r="C36" s="82" t="s">
        <v>88</v>
      </c>
      <c r="D36" s="55">
        <f>VLOOKUP(C36,[1]Children!$B$3:$G$153,6,FALSE)</f>
        <v>11</v>
      </c>
      <c r="F36" s="5">
        <v>3</v>
      </c>
      <c r="G36" s="86">
        <v>52</v>
      </c>
      <c r="H36" s="8">
        <f t="shared" si="2"/>
        <v>0.63461538461538458</v>
      </c>
    </row>
    <row r="37" spans="1:8" x14ac:dyDescent="0.3">
      <c r="B37" s="3">
        <v>35</v>
      </c>
      <c r="C37" s="82" t="s">
        <v>93</v>
      </c>
      <c r="D37" s="55">
        <f>VLOOKUP(C37,[1]Children!$B$3:$G$153,6,FALSE)</f>
        <v>9</v>
      </c>
      <c r="F37" s="5">
        <v>3</v>
      </c>
      <c r="G37" s="86">
        <v>52</v>
      </c>
      <c r="H37" s="8">
        <f t="shared" si="2"/>
        <v>0.51923076923076927</v>
      </c>
    </row>
    <row r="38" spans="1:8" x14ac:dyDescent="0.3">
      <c r="B38" s="3">
        <v>36</v>
      </c>
      <c r="C38" s="82" t="s">
        <v>711</v>
      </c>
      <c r="D38" s="55">
        <f>VLOOKUP(C38,[1]Children!$B$3:$G$153,6,FALSE)</f>
        <v>8</v>
      </c>
      <c r="F38" s="5">
        <v>2</v>
      </c>
      <c r="G38" s="86">
        <v>52</v>
      </c>
      <c r="H38" s="8">
        <f t="shared" si="2"/>
        <v>0.30769230769230771</v>
      </c>
    </row>
    <row r="39" spans="1:8" x14ac:dyDescent="0.3">
      <c r="B39" s="3">
        <v>37</v>
      </c>
      <c r="C39" s="82" t="s">
        <v>442</v>
      </c>
      <c r="D39" s="55">
        <f>VLOOKUP(C39,[1]Children!$B$3:$G$153,6,FALSE)</f>
        <v>10</v>
      </c>
      <c r="F39" s="5">
        <v>2</v>
      </c>
      <c r="G39" s="86">
        <v>52</v>
      </c>
      <c r="H39" s="8">
        <f t="shared" si="2"/>
        <v>0.38461538461538464</v>
      </c>
    </row>
    <row r="40" spans="1:8" x14ac:dyDescent="0.3">
      <c r="B40" s="3">
        <v>38</v>
      </c>
      <c r="C40" s="82" t="s">
        <v>92</v>
      </c>
      <c r="D40" s="55">
        <f>VLOOKUP(C40,[1]Children!$B$3:$G$153,6,FALSE)</f>
        <v>8</v>
      </c>
      <c r="F40" s="5">
        <v>1</v>
      </c>
      <c r="G40" s="86">
        <v>52</v>
      </c>
      <c r="H40" s="8">
        <f t="shared" si="2"/>
        <v>0.15384615384615385</v>
      </c>
    </row>
    <row r="41" spans="1:8" x14ac:dyDescent="0.3">
      <c r="B41" s="3">
        <v>39</v>
      </c>
      <c r="C41" s="82" t="s">
        <v>98</v>
      </c>
      <c r="D41" s="55">
        <f>VLOOKUP(C41,[1]Children!$B$3:$G$153,6,FALSE)</f>
        <v>10</v>
      </c>
      <c r="F41" s="5">
        <v>1</v>
      </c>
      <c r="G41" s="86">
        <v>52</v>
      </c>
      <c r="H41" s="8">
        <f t="shared" si="2"/>
        <v>0.19230769230769232</v>
      </c>
    </row>
    <row r="42" spans="1:8" x14ac:dyDescent="0.3">
      <c r="B42" s="3">
        <v>40</v>
      </c>
      <c r="C42" s="82" t="s">
        <v>457</v>
      </c>
      <c r="D42" s="55">
        <f>VLOOKUP(C42,[1]Children!$B$3:$G$153,6,FALSE)</f>
        <v>15.4</v>
      </c>
      <c r="F42" s="5">
        <v>1</v>
      </c>
      <c r="G42" s="86">
        <v>52</v>
      </c>
      <c r="H42" s="8">
        <f t="shared" si="2"/>
        <v>0.29615384615384616</v>
      </c>
    </row>
    <row r="43" spans="1:8" x14ac:dyDescent="0.3">
      <c r="B43" s="3">
        <v>41</v>
      </c>
      <c r="C43" s="82" t="s">
        <v>712</v>
      </c>
      <c r="D43" s="55">
        <f>VLOOKUP(C43,[1]Children!$B$3:$G$153,6,FALSE)</f>
        <v>5</v>
      </c>
      <c r="F43" s="5">
        <v>2</v>
      </c>
      <c r="G43" s="86">
        <v>52</v>
      </c>
      <c r="H43" s="8">
        <f t="shared" si="2"/>
        <v>0.19230769230769232</v>
      </c>
    </row>
    <row r="44" spans="1:8" x14ac:dyDescent="0.3">
      <c r="A44" s="22" t="s">
        <v>810</v>
      </c>
      <c r="B44" s="1">
        <v>42</v>
      </c>
      <c r="C44" s="82" t="s">
        <v>80</v>
      </c>
      <c r="D44" s="55">
        <f>VLOOKUP(C44,[1]Children!$B$3:$G$153,6,FALSE)</f>
        <v>4</v>
      </c>
      <c r="F44" s="5">
        <v>2</v>
      </c>
      <c r="G44" s="86">
        <v>52</v>
      </c>
      <c r="H44" s="8">
        <f t="shared" si="2"/>
        <v>0.15384615384615385</v>
      </c>
    </row>
    <row r="45" spans="1:8" x14ac:dyDescent="0.3">
      <c r="B45" s="1">
        <v>43</v>
      </c>
      <c r="C45" s="82" t="s">
        <v>79</v>
      </c>
      <c r="D45" s="55">
        <f>VLOOKUP(C45,[1]Children!$B$3:$G$153,6,FALSE)</f>
        <v>3.5</v>
      </c>
      <c r="F45" s="5">
        <v>1</v>
      </c>
      <c r="G45" s="86">
        <v>52</v>
      </c>
      <c r="H45" s="8">
        <f t="shared" si="2"/>
        <v>6.7307692307692304E-2</v>
      </c>
    </row>
    <row r="46" spans="1:8" x14ac:dyDescent="0.3">
      <c r="B46" s="1">
        <v>44</v>
      </c>
      <c r="C46" s="82" t="s">
        <v>453</v>
      </c>
      <c r="D46" s="55">
        <f>VLOOKUP(C46,[1]Children!$B$3:$G$153,6,FALSE)</f>
        <v>4</v>
      </c>
      <c r="F46" s="5">
        <v>2</v>
      </c>
      <c r="G46" s="86">
        <v>52</v>
      </c>
      <c r="H46" s="8">
        <f t="shared" si="2"/>
        <v>0.15384615384615385</v>
      </c>
    </row>
    <row r="47" spans="1:8" x14ac:dyDescent="0.3">
      <c r="B47" s="1">
        <v>45</v>
      </c>
      <c r="C47" s="82" t="s">
        <v>88</v>
      </c>
      <c r="D47" s="55">
        <f>VLOOKUP(C47,[1]Children!$B$3:$G$153,6,FALSE)</f>
        <v>11</v>
      </c>
      <c r="F47" s="5">
        <v>5</v>
      </c>
      <c r="G47" s="86">
        <v>52</v>
      </c>
      <c r="H47" s="8">
        <f t="shared" si="2"/>
        <v>1.0576923076923077</v>
      </c>
    </row>
    <row r="48" spans="1:8" x14ac:dyDescent="0.3">
      <c r="B48" s="1">
        <v>46</v>
      </c>
      <c r="C48" s="82" t="s">
        <v>713</v>
      </c>
      <c r="D48" s="55">
        <f>VLOOKUP(C48,[1]Children!$B$3:$G$153,6,FALSE)</f>
        <v>7</v>
      </c>
      <c r="F48" s="5">
        <v>5</v>
      </c>
      <c r="G48" s="86">
        <v>52</v>
      </c>
      <c r="H48" s="8">
        <f t="shared" si="2"/>
        <v>0.67307692307692313</v>
      </c>
    </row>
    <row r="49" spans="2:8" x14ac:dyDescent="0.3">
      <c r="B49" s="1">
        <v>47</v>
      </c>
      <c r="C49" s="82" t="s">
        <v>87</v>
      </c>
      <c r="D49" s="55">
        <f>VLOOKUP(C49,[1]Children!$B$3:$G$153,6,FALSE)</f>
        <v>12</v>
      </c>
      <c r="F49" s="5">
        <v>3</v>
      </c>
      <c r="G49" s="86">
        <v>52</v>
      </c>
      <c r="H49" s="8">
        <f t="shared" si="2"/>
        <v>0.69230769230769229</v>
      </c>
    </row>
    <row r="50" spans="2:8" x14ac:dyDescent="0.3">
      <c r="B50" s="1">
        <v>48</v>
      </c>
      <c r="C50" s="82" t="s">
        <v>714</v>
      </c>
      <c r="D50" s="55">
        <f>VLOOKUP(C50,[1]Children!$B$3:$G$153,6,FALSE)</f>
        <v>3.5</v>
      </c>
      <c r="F50" s="5">
        <v>5</v>
      </c>
      <c r="G50" s="86">
        <v>52</v>
      </c>
      <c r="H50" s="8">
        <f t="shared" si="2"/>
        <v>0.33653846153846156</v>
      </c>
    </row>
    <row r="51" spans="2:8" x14ac:dyDescent="0.3">
      <c r="B51" s="1">
        <v>49</v>
      </c>
      <c r="C51" s="82" t="s">
        <v>715</v>
      </c>
      <c r="D51" s="55">
        <f>VLOOKUP(C51,[1]Children!$B$3:$G$153,6,FALSE)</f>
        <v>6</v>
      </c>
      <c r="F51" s="5">
        <v>5</v>
      </c>
      <c r="G51" s="86">
        <v>52</v>
      </c>
      <c r="H51" s="8">
        <f t="shared" si="2"/>
        <v>0.57692307692307687</v>
      </c>
    </row>
    <row r="52" spans="2:8" x14ac:dyDescent="0.3">
      <c r="B52" s="1">
        <v>50</v>
      </c>
      <c r="C52" s="82" t="s">
        <v>90</v>
      </c>
      <c r="D52" s="55">
        <f>VLOOKUP(C52,[1]Children!$B$3:$G$153,6,FALSE)</f>
        <v>18</v>
      </c>
      <c r="F52" s="5">
        <v>3</v>
      </c>
      <c r="G52" s="86">
        <v>52</v>
      </c>
      <c r="H52" s="8">
        <f t="shared" si="2"/>
        <v>1.0384615384615385</v>
      </c>
    </row>
    <row r="53" spans="2:8" x14ac:dyDescent="0.3">
      <c r="B53" s="1">
        <v>51</v>
      </c>
      <c r="C53" s="82" t="s">
        <v>92</v>
      </c>
      <c r="D53" s="55">
        <f>VLOOKUP(C53,[1]Children!$B$3:$G$153,6,FALSE)</f>
        <v>8</v>
      </c>
      <c r="F53" s="5">
        <v>2</v>
      </c>
      <c r="G53" s="86">
        <v>52</v>
      </c>
      <c r="H53" s="8">
        <f t="shared" si="2"/>
        <v>0.30769230769230771</v>
      </c>
    </row>
    <row r="54" spans="2:8" x14ac:dyDescent="0.3">
      <c r="B54" s="1">
        <v>52</v>
      </c>
      <c r="C54" s="82" t="s">
        <v>98</v>
      </c>
      <c r="D54" s="55">
        <f>VLOOKUP(C54,[1]Children!$B$3:$G$153,6,FALSE)</f>
        <v>10</v>
      </c>
      <c r="F54" s="5">
        <v>1</v>
      </c>
      <c r="G54" s="86">
        <v>52</v>
      </c>
      <c r="H54" s="8">
        <f t="shared" si="2"/>
        <v>0.19230769230769232</v>
      </c>
    </row>
    <row r="55" spans="2:8" x14ac:dyDescent="0.3">
      <c r="B55" s="1">
        <v>53</v>
      </c>
      <c r="C55" s="82" t="s">
        <v>457</v>
      </c>
      <c r="D55" s="55">
        <f>VLOOKUP(C55,[1]Children!$B$3:$G$153,6,FALSE)</f>
        <v>15.4</v>
      </c>
      <c r="F55" s="5">
        <v>1</v>
      </c>
      <c r="G55" s="86">
        <v>52</v>
      </c>
      <c r="H55" s="8">
        <f t="shared" si="2"/>
        <v>0.29615384615384616</v>
      </c>
    </row>
    <row r="56" spans="2:8" x14ac:dyDescent="0.3">
      <c r="B56" s="1">
        <v>54</v>
      </c>
      <c r="C56" s="82" t="s">
        <v>107</v>
      </c>
      <c r="D56" s="55">
        <f>VLOOKUP(C56,[1]Children!$B$3:$G$153,6,FALSE)</f>
        <v>2</v>
      </c>
      <c r="F56" s="5">
        <v>2</v>
      </c>
      <c r="G56" s="86">
        <v>52</v>
      </c>
      <c r="H56" s="8">
        <f t="shared" si="2"/>
        <v>7.6923076923076927E-2</v>
      </c>
    </row>
    <row r="57" spans="2:8" x14ac:dyDescent="0.3">
      <c r="B57" s="1">
        <v>55</v>
      </c>
      <c r="C57" s="82" t="s">
        <v>87</v>
      </c>
      <c r="D57" s="55">
        <f>VLOOKUP(C57,[1]Children!$B$3:$G$153,6,FALSE)</f>
        <v>12</v>
      </c>
      <c r="F57" s="5">
        <v>1</v>
      </c>
      <c r="G57" s="86">
        <v>26</v>
      </c>
      <c r="H57" s="8">
        <f t="shared" si="2"/>
        <v>0.46153846153846156</v>
      </c>
    </row>
    <row r="58" spans="2:8" x14ac:dyDescent="0.3">
      <c r="B58" s="1">
        <v>56</v>
      </c>
      <c r="C58" s="82" t="s">
        <v>90</v>
      </c>
      <c r="D58" s="55">
        <f>VLOOKUP(C58,[1]Children!$B$3:$G$153,6,FALSE)</f>
        <v>18</v>
      </c>
      <c r="F58" s="5">
        <v>3</v>
      </c>
      <c r="G58" s="86">
        <v>52</v>
      </c>
      <c r="H58" s="8">
        <f t="shared" si="2"/>
        <v>1.0384615384615385</v>
      </c>
    </row>
    <row r="59" spans="2:8" x14ac:dyDescent="0.3">
      <c r="B59" s="1">
        <v>57</v>
      </c>
      <c r="C59" s="82" t="s">
        <v>624</v>
      </c>
      <c r="D59" s="55">
        <f>VLOOKUP(C59,[1]Children!$B$3:$G$153,6,FALSE)</f>
        <v>9</v>
      </c>
      <c r="F59" s="5">
        <v>3</v>
      </c>
      <c r="G59" s="86">
        <v>26</v>
      </c>
      <c r="H59" s="8">
        <f t="shared" si="2"/>
        <v>1.0384615384615385</v>
      </c>
    </row>
    <row r="60" spans="2:8" x14ac:dyDescent="0.3">
      <c r="B60" s="1">
        <v>58</v>
      </c>
      <c r="C60" s="82" t="s">
        <v>716</v>
      </c>
      <c r="D60" s="55">
        <f>VLOOKUP(C60,[1]Children!$B$3:$G$153,6,FALSE)</f>
        <v>10</v>
      </c>
      <c r="F60" s="5">
        <v>1</v>
      </c>
      <c r="G60" s="86">
        <v>52</v>
      </c>
      <c r="H60" s="8">
        <f t="shared" si="2"/>
        <v>0.19230769230769232</v>
      </c>
    </row>
    <row r="61" spans="2:8" x14ac:dyDescent="0.3">
      <c r="B61" s="1">
        <v>59</v>
      </c>
      <c r="C61" s="82" t="s">
        <v>93</v>
      </c>
      <c r="D61" s="55">
        <f>VLOOKUP(C61,[1]Children!$B$3:$G$153,6,FALSE)</f>
        <v>9</v>
      </c>
      <c r="F61" s="5">
        <v>1</v>
      </c>
      <c r="G61" s="86">
        <v>52</v>
      </c>
      <c r="H61" s="8">
        <f t="shared" si="2"/>
        <v>0.17307692307692307</v>
      </c>
    </row>
    <row r="62" spans="2:8" x14ac:dyDescent="0.3">
      <c r="B62" s="1">
        <v>60</v>
      </c>
      <c r="C62" s="82" t="s">
        <v>89</v>
      </c>
      <c r="D62" s="55">
        <f>VLOOKUP(C62,[1]Children!$B$3:$G$153,6,FALSE)</f>
        <v>14</v>
      </c>
      <c r="F62" s="5">
        <v>1</v>
      </c>
      <c r="G62" s="86">
        <v>52</v>
      </c>
      <c r="H62" s="8">
        <f t="shared" si="2"/>
        <v>0.26923076923076922</v>
      </c>
    </row>
    <row r="63" spans="2:8" x14ac:dyDescent="0.3">
      <c r="B63" s="1">
        <v>61</v>
      </c>
      <c r="C63" s="82" t="s">
        <v>717</v>
      </c>
      <c r="D63" s="55">
        <f>VLOOKUP(C63,[1]Children!$B$3:$G$153,6,FALSE)</f>
        <v>6</v>
      </c>
      <c r="F63" s="5">
        <v>1</v>
      </c>
      <c r="G63" s="86">
        <v>26</v>
      </c>
      <c r="H63" s="8">
        <f t="shared" si="2"/>
        <v>0.23076923076923078</v>
      </c>
    </row>
    <row r="64" spans="2:8" x14ac:dyDescent="0.3">
      <c r="B64" s="1">
        <v>62</v>
      </c>
      <c r="C64" s="82" t="s">
        <v>109</v>
      </c>
      <c r="D64" s="55">
        <f>VLOOKUP(C64,[1]Children!$B$3:$G$153,6,FALSE)</f>
        <v>9</v>
      </c>
      <c r="F64" s="5">
        <v>1</v>
      </c>
      <c r="G64" s="86">
        <v>52</v>
      </c>
      <c r="H64" s="8">
        <f t="shared" si="2"/>
        <v>0.17307692307692307</v>
      </c>
    </row>
    <row r="65" spans="2:8" x14ac:dyDescent="0.3">
      <c r="B65" s="1">
        <v>63</v>
      </c>
      <c r="C65" s="82" t="s">
        <v>718</v>
      </c>
      <c r="D65" s="55">
        <f>VLOOKUP(C65,[1]Children!$B$3:$G$153,6,FALSE)</f>
        <v>15</v>
      </c>
      <c r="F65" s="5">
        <v>1</v>
      </c>
      <c r="G65" s="86">
        <v>52</v>
      </c>
      <c r="H65" s="8">
        <f t="shared" si="2"/>
        <v>0.28846153846153844</v>
      </c>
    </row>
    <row r="66" spans="2:8" x14ac:dyDescent="0.3">
      <c r="B66" s="1">
        <v>64</v>
      </c>
      <c r="C66" s="82" t="s">
        <v>719</v>
      </c>
      <c r="D66" s="55">
        <f>VLOOKUP(C66,[1]Children!$B$3:$G$153,6,FALSE)</f>
        <v>12.99</v>
      </c>
      <c r="F66" s="5">
        <v>1</v>
      </c>
      <c r="G66" s="86">
        <v>26</v>
      </c>
      <c r="H66" s="8">
        <f t="shared" si="2"/>
        <v>0.49961538461538463</v>
      </c>
    </row>
    <row r="67" spans="2:8" x14ac:dyDescent="0.3">
      <c r="B67" s="1">
        <v>65</v>
      </c>
      <c r="C67" s="82" t="s">
        <v>720</v>
      </c>
      <c r="D67" s="55">
        <f>VLOOKUP(C67,[1]Children!$B$3:$G$153,6,FALSE)</f>
        <v>2.99</v>
      </c>
      <c r="F67" s="5">
        <v>1</v>
      </c>
      <c r="G67" s="86">
        <v>26</v>
      </c>
      <c r="H67" s="8">
        <f t="shared" si="2"/>
        <v>0.115</v>
      </c>
    </row>
    <row r="68" spans="2:8" x14ac:dyDescent="0.3">
      <c r="B68" s="1">
        <v>66</v>
      </c>
      <c r="C68" s="82" t="s">
        <v>99</v>
      </c>
      <c r="D68" s="55">
        <f>VLOOKUP(C68,[1]Children!$B$3:$G$153,6,FALSE)</f>
        <v>9.99</v>
      </c>
      <c r="F68" s="5">
        <v>1</v>
      </c>
      <c r="G68" s="86">
        <v>26</v>
      </c>
      <c r="H68" s="8">
        <f t="shared" si="2"/>
        <v>0.38423076923076926</v>
      </c>
    </row>
    <row r="69" spans="2:8" x14ac:dyDescent="0.3">
      <c r="B69" s="1">
        <v>67</v>
      </c>
      <c r="C69" s="23" t="s">
        <v>721</v>
      </c>
      <c r="D69" s="55">
        <f>VLOOKUP(C69,[1]Children!$B$3:$G$153,6,FALSE)</f>
        <v>149.94999999999999</v>
      </c>
      <c r="F69" s="5">
        <v>1</v>
      </c>
      <c r="G69" s="86">
        <v>521</v>
      </c>
      <c r="H69" s="8">
        <f t="shared" si="2"/>
        <v>0.28781190019193859</v>
      </c>
    </row>
    <row r="70" spans="2:8" x14ac:dyDescent="0.3">
      <c r="B70" s="1">
        <v>68</v>
      </c>
      <c r="C70" s="23" t="s">
        <v>722</v>
      </c>
      <c r="D70" s="55" t="s">
        <v>800</v>
      </c>
      <c r="F70" s="5"/>
      <c r="G70" s="86"/>
    </row>
    <row r="71" spans="2:8" x14ac:dyDescent="0.3">
      <c r="B71" s="1">
        <v>69</v>
      </c>
      <c r="C71" s="23" t="s">
        <v>723</v>
      </c>
      <c r="D71" s="55">
        <f>VLOOKUP(C71,[1]Children!$B$3:$G$153,6,FALSE)</f>
        <v>25.06</v>
      </c>
      <c r="F71" s="5">
        <v>6</v>
      </c>
      <c r="G71" s="86">
        <v>261</v>
      </c>
      <c r="H71" s="8">
        <f t="shared" ref="H71:H83" si="3">+(D71*F71)/G71</f>
        <v>0.57609195402298841</v>
      </c>
    </row>
    <row r="72" spans="2:8" x14ac:dyDescent="0.3">
      <c r="B72" s="1">
        <v>70</v>
      </c>
      <c r="C72" s="23" t="s">
        <v>724</v>
      </c>
      <c r="D72" s="55">
        <f>VLOOKUP(C72,[1]Children!$B$3:$G$153,6,FALSE)</f>
        <v>5.25</v>
      </c>
      <c r="F72" s="5">
        <v>1</v>
      </c>
      <c r="G72" s="86">
        <v>104</v>
      </c>
      <c r="H72" s="8">
        <f t="shared" si="3"/>
        <v>5.0480769230769232E-2</v>
      </c>
    </row>
    <row r="73" spans="2:8" x14ac:dyDescent="0.3">
      <c r="B73" s="1">
        <v>71</v>
      </c>
      <c r="C73" s="23" t="s">
        <v>725</v>
      </c>
      <c r="D73" s="55">
        <f>VLOOKUP(C73,[1]Children!$B$3:$G$153,6,FALSE)</f>
        <v>7.5</v>
      </c>
      <c r="F73" s="5">
        <v>1</v>
      </c>
      <c r="G73" s="86">
        <v>209</v>
      </c>
      <c r="H73" s="8">
        <f t="shared" si="3"/>
        <v>3.5885167464114832E-2</v>
      </c>
    </row>
    <row r="74" spans="2:8" x14ac:dyDescent="0.3">
      <c r="B74" s="1">
        <v>72</v>
      </c>
      <c r="C74" s="23" t="s">
        <v>726</v>
      </c>
      <c r="D74" s="55">
        <f>VLOOKUP(C74,[1]Children!$B$3:$G$153,6,FALSE)</f>
        <v>9.01</v>
      </c>
      <c r="F74" s="5">
        <v>2</v>
      </c>
      <c r="G74" s="86">
        <v>52</v>
      </c>
      <c r="H74" s="8">
        <f t="shared" si="3"/>
        <v>0.34653846153846152</v>
      </c>
    </row>
    <row r="75" spans="2:8" x14ac:dyDescent="0.3">
      <c r="B75" s="1">
        <v>73</v>
      </c>
      <c r="C75" s="23" t="s">
        <v>727</v>
      </c>
      <c r="D75" s="55">
        <f>VLOOKUP(C75,[1]Children!$B$3:$G$153,6,FALSE)</f>
        <v>7.99</v>
      </c>
      <c r="F75" s="5">
        <v>2</v>
      </c>
      <c r="G75" s="86">
        <v>52</v>
      </c>
      <c r="H75" s="8">
        <f t="shared" si="3"/>
        <v>0.30730769230769234</v>
      </c>
    </row>
    <row r="76" spans="2:8" x14ac:dyDescent="0.3">
      <c r="B76" s="1">
        <v>74</v>
      </c>
      <c r="C76" s="23" t="s">
        <v>728</v>
      </c>
      <c r="D76" s="55">
        <f>VLOOKUP(C76,[1]Children!$B$3:$G$153,6,FALSE)</f>
        <v>4.95</v>
      </c>
      <c r="F76" s="5">
        <v>1</v>
      </c>
      <c r="G76" s="86">
        <v>52</v>
      </c>
      <c r="H76" s="8">
        <f t="shared" si="3"/>
        <v>9.5192307692307701E-2</v>
      </c>
    </row>
    <row r="77" spans="2:8" x14ac:dyDescent="0.3">
      <c r="B77" s="1">
        <v>75</v>
      </c>
      <c r="C77" s="23" t="s">
        <v>729</v>
      </c>
      <c r="D77" s="55">
        <f>VLOOKUP(C77,[1]Children!$B$3:$G$153,6,FALSE)</f>
        <v>5.95</v>
      </c>
      <c r="F77" s="5">
        <v>2</v>
      </c>
      <c r="G77" s="86">
        <v>52</v>
      </c>
      <c r="H77" s="8">
        <f t="shared" si="3"/>
        <v>0.22884615384615387</v>
      </c>
    </row>
    <row r="78" spans="2:8" x14ac:dyDescent="0.3">
      <c r="B78" s="1">
        <v>76</v>
      </c>
      <c r="C78" s="23" t="s">
        <v>730</v>
      </c>
      <c r="D78" s="55">
        <f>VLOOKUP(C78,[1]Children!$B$3:$G$153,6,FALSE)</f>
        <v>9.1</v>
      </c>
      <c r="F78" s="5">
        <v>2</v>
      </c>
      <c r="G78" s="86">
        <v>52</v>
      </c>
      <c r="H78" s="8">
        <f t="shared" si="3"/>
        <v>0.35</v>
      </c>
    </row>
    <row r="79" spans="2:8" x14ac:dyDescent="0.3">
      <c r="B79" s="1">
        <v>77</v>
      </c>
      <c r="C79" s="23" t="s">
        <v>731</v>
      </c>
      <c r="D79" s="55">
        <f>VLOOKUP(C79,[1]Children!$B$3:$G$153,6,FALSE)</f>
        <v>99</v>
      </c>
      <c r="F79" s="5">
        <v>1</v>
      </c>
      <c r="G79" s="86">
        <v>313</v>
      </c>
      <c r="H79" s="8">
        <f t="shared" si="3"/>
        <v>0.31629392971246006</v>
      </c>
    </row>
    <row r="80" spans="2:8" x14ac:dyDescent="0.3">
      <c r="B80" s="1">
        <v>78</v>
      </c>
      <c r="C80" s="23" t="s">
        <v>732</v>
      </c>
      <c r="D80" s="55">
        <f>VLOOKUP(C80,[1]Children!$B$3:$G$153,6,FALSE)</f>
        <v>80</v>
      </c>
      <c r="F80" s="5">
        <v>1</v>
      </c>
      <c r="G80" s="86">
        <v>313</v>
      </c>
      <c r="H80" s="8">
        <f t="shared" si="3"/>
        <v>0.25559105431309903</v>
      </c>
    </row>
    <row r="81" spans="1:8" x14ac:dyDescent="0.3">
      <c r="B81" s="1">
        <v>79</v>
      </c>
      <c r="C81" s="23" t="s">
        <v>733</v>
      </c>
      <c r="D81" s="55">
        <f>VLOOKUP(C81,[1]Children!$B$3:$G$153,6,FALSE)</f>
        <v>1.2</v>
      </c>
      <c r="F81" s="5">
        <v>2</v>
      </c>
      <c r="G81" s="86">
        <v>313</v>
      </c>
      <c r="H81" s="8">
        <f t="shared" si="3"/>
        <v>7.6677316293929706E-3</v>
      </c>
    </row>
    <row r="82" spans="1:8" x14ac:dyDescent="0.3">
      <c r="B82" s="1">
        <v>80</v>
      </c>
      <c r="C82" s="23" t="s">
        <v>734</v>
      </c>
      <c r="D82" s="55">
        <f>VLOOKUP(C82,[1]Children!$B$3:$G$153,6,FALSE)</f>
        <v>99</v>
      </c>
      <c r="F82" s="5">
        <v>1</v>
      </c>
      <c r="G82" s="86">
        <v>313</v>
      </c>
      <c r="H82" s="8">
        <f t="shared" si="3"/>
        <v>0.31629392971246006</v>
      </c>
    </row>
    <row r="83" spans="1:8" x14ac:dyDescent="0.3">
      <c r="B83" s="1">
        <v>81</v>
      </c>
      <c r="C83" s="23" t="s">
        <v>735</v>
      </c>
      <c r="D83" s="55">
        <f>VLOOKUP(C83,[1]Children!$B$3:$G$153,6,FALSE)</f>
        <v>99.95</v>
      </c>
      <c r="F83" s="5">
        <v>1</v>
      </c>
      <c r="G83" s="86">
        <v>313</v>
      </c>
      <c r="H83" s="8">
        <f t="shared" si="3"/>
        <v>0.31932907348242812</v>
      </c>
    </row>
    <row r="84" spans="1:8" x14ac:dyDescent="0.3">
      <c r="A84" s="23"/>
      <c r="B84" s="1">
        <v>82</v>
      </c>
      <c r="C84" s="23" t="s">
        <v>736</v>
      </c>
      <c r="D84" s="55" t="s">
        <v>800</v>
      </c>
      <c r="F84" s="5"/>
      <c r="G84" s="86"/>
    </row>
    <row r="85" spans="1:8" x14ac:dyDescent="0.3">
      <c r="B85" s="1">
        <v>83</v>
      </c>
      <c r="C85" s="23" t="s">
        <v>582</v>
      </c>
      <c r="D85" s="55">
        <f>VLOOKUP(C85,[1]Children!$B$3:$G$153,6,FALSE)</f>
        <v>7.99</v>
      </c>
      <c r="F85" s="5">
        <v>1</v>
      </c>
      <c r="G85" s="86">
        <v>104</v>
      </c>
      <c r="H85" s="8">
        <f t="shared" ref="H85:H95" si="4">+(D85*F85)/G85</f>
        <v>7.6826923076923084E-2</v>
      </c>
    </row>
    <row r="86" spans="1:8" x14ac:dyDescent="0.3">
      <c r="B86" s="1">
        <v>84</v>
      </c>
      <c r="C86" s="23" t="s">
        <v>251</v>
      </c>
      <c r="D86" s="55">
        <f>VLOOKUP(C86,[1]Children!$B$3:$G$153,6,FALSE)</f>
        <v>14.99</v>
      </c>
      <c r="F86" s="5">
        <v>1</v>
      </c>
      <c r="G86" s="86">
        <v>156</v>
      </c>
      <c r="H86" s="8">
        <f t="shared" si="4"/>
        <v>9.6089743589743593E-2</v>
      </c>
    </row>
    <row r="87" spans="1:8" x14ac:dyDescent="0.3">
      <c r="B87" s="1">
        <v>85</v>
      </c>
      <c r="C87" s="23" t="s">
        <v>252</v>
      </c>
      <c r="D87" s="55">
        <f>VLOOKUP(C87,[1]Children!$B$3:$G$153,6,FALSE)</f>
        <v>5.99</v>
      </c>
      <c r="F87" s="5">
        <v>1</v>
      </c>
      <c r="G87" s="86">
        <v>156</v>
      </c>
      <c r="H87" s="8">
        <f t="shared" si="4"/>
        <v>3.8397435897435897E-2</v>
      </c>
    </row>
    <row r="88" spans="1:8" x14ac:dyDescent="0.3">
      <c r="B88" s="1">
        <v>86</v>
      </c>
      <c r="C88" s="23" t="s">
        <v>583</v>
      </c>
      <c r="D88" s="55">
        <f>VLOOKUP(C88,[1]Children!$B$3:$G$153,6,FALSE)</f>
        <v>2.99</v>
      </c>
      <c r="F88" s="5">
        <v>1</v>
      </c>
      <c r="G88" s="86">
        <v>156</v>
      </c>
      <c r="H88" s="8">
        <f t="shared" si="4"/>
        <v>1.9166666666666669E-2</v>
      </c>
    </row>
    <row r="89" spans="1:8" x14ac:dyDescent="0.3">
      <c r="B89" s="1">
        <v>87</v>
      </c>
      <c r="C89" s="23" t="s">
        <v>737</v>
      </c>
      <c r="D89" s="55">
        <f>VLOOKUP(C89,[1]Children!$B$3:$G$153,6,FALSE)</f>
        <v>3</v>
      </c>
      <c r="F89" s="5">
        <v>1</v>
      </c>
      <c r="G89" s="86">
        <v>156</v>
      </c>
      <c r="H89" s="8">
        <f t="shared" si="4"/>
        <v>1.9230769230769232E-2</v>
      </c>
    </row>
    <row r="90" spans="1:8" x14ac:dyDescent="0.3">
      <c r="B90" s="1">
        <v>88</v>
      </c>
      <c r="C90" s="23" t="s">
        <v>738</v>
      </c>
      <c r="D90" s="55">
        <f>VLOOKUP(C90,[1]Children!$B$3:$G$153,6,FALSE)</f>
        <v>9.99</v>
      </c>
      <c r="F90" s="5">
        <v>1</v>
      </c>
      <c r="G90" s="86">
        <v>156</v>
      </c>
      <c r="H90" s="8">
        <f t="shared" si="4"/>
        <v>6.4038461538461544E-2</v>
      </c>
    </row>
    <row r="91" spans="1:8" x14ac:dyDescent="0.3">
      <c r="B91" s="1">
        <v>89</v>
      </c>
      <c r="C91" s="23" t="s">
        <v>739</v>
      </c>
      <c r="D91" s="55">
        <f>VLOOKUP(C91,[1]Children!$B$3:$G$153,6,FALSE)</f>
        <v>2.99</v>
      </c>
      <c r="F91" s="79">
        <v>1</v>
      </c>
      <c r="G91" s="86">
        <v>52</v>
      </c>
      <c r="H91" s="8">
        <f t="shared" si="4"/>
        <v>5.7500000000000002E-2</v>
      </c>
    </row>
    <row r="92" spans="1:8" x14ac:dyDescent="0.3">
      <c r="A92" s="23"/>
      <c r="B92" s="1">
        <v>90</v>
      </c>
      <c r="C92" s="23" t="s">
        <v>706</v>
      </c>
      <c r="D92" s="55">
        <f>VLOOKUP(C92,[1]Children!$B$3:$G$153,6,FALSE)</f>
        <v>20</v>
      </c>
      <c r="F92" s="5">
        <v>1</v>
      </c>
      <c r="G92" s="86">
        <v>13</v>
      </c>
      <c r="H92" s="8">
        <f t="shared" si="4"/>
        <v>1.5384615384615385</v>
      </c>
    </row>
    <row r="93" spans="1:8" x14ac:dyDescent="0.3">
      <c r="A93" s="88" t="s">
        <v>1545</v>
      </c>
      <c r="B93" s="1">
        <v>91</v>
      </c>
      <c r="C93" s="23" t="s">
        <v>740</v>
      </c>
      <c r="D93" s="55">
        <v>105</v>
      </c>
      <c r="F93" s="79">
        <v>1</v>
      </c>
      <c r="G93" s="87">
        <v>52</v>
      </c>
      <c r="H93" s="8">
        <f t="shared" si="4"/>
        <v>2.0192307692307692</v>
      </c>
    </row>
    <row r="94" spans="1:8" x14ac:dyDescent="0.3">
      <c r="A94" s="88"/>
      <c r="B94" s="1">
        <v>92</v>
      </c>
      <c r="C94" s="23" t="s">
        <v>741</v>
      </c>
      <c r="D94" s="55">
        <v>5</v>
      </c>
      <c r="F94" s="5">
        <v>1</v>
      </c>
      <c r="G94" s="86">
        <v>52</v>
      </c>
      <c r="H94" s="8">
        <f t="shared" si="4"/>
        <v>9.6153846153846159E-2</v>
      </c>
    </row>
    <row r="95" spans="1:8" x14ac:dyDescent="0.3">
      <c r="A95" s="88"/>
      <c r="B95" s="1">
        <v>93</v>
      </c>
      <c r="C95" s="23" t="s">
        <v>742</v>
      </c>
      <c r="D95" s="55">
        <v>80</v>
      </c>
      <c r="F95" s="5">
        <v>1</v>
      </c>
      <c r="G95" s="86">
        <v>52</v>
      </c>
      <c r="H95" s="8">
        <f t="shared" si="4"/>
        <v>1.5384615384615385</v>
      </c>
    </row>
    <row r="96" spans="1:8" x14ac:dyDescent="0.3">
      <c r="A96" s="88"/>
      <c r="B96" s="1">
        <v>94</v>
      </c>
      <c r="C96" s="23" t="s">
        <v>743</v>
      </c>
      <c r="D96" s="55">
        <v>50</v>
      </c>
      <c r="F96" s="5">
        <v>1</v>
      </c>
      <c r="G96" s="86">
        <v>52</v>
      </c>
      <c r="H96" s="8">
        <f>+(D97*F96)/G96</f>
        <v>0.19230769230769232</v>
      </c>
    </row>
    <row r="97" spans="1:8" x14ac:dyDescent="0.3">
      <c r="A97" s="88"/>
      <c r="B97" s="1">
        <v>95</v>
      </c>
      <c r="C97" s="23" t="s">
        <v>744</v>
      </c>
      <c r="D97" s="55">
        <v>10</v>
      </c>
      <c r="F97" s="5">
        <v>5</v>
      </c>
      <c r="G97" s="86">
        <v>52</v>
      </c>
      <c r="H97" s="8">
        <f>+(D98*F97)/G97</f>
        <v>0.48076923076923078</v>
      </c>
    </row>
    <row r="98" spans="1:8" x14ac:dyDescent="0.3">
      <c r="A98" s="88"/>
      <c r="B98" s="1">
        <v>96</v>
      </c>
      <c r="C98" s="23" t="s">
        <v>745</v>
      </c>
      <c r="D98" s="55">
        <v>5</v>
      </c>
      <c r="F98" s="79">
        <v>1</v>
      </c>
      <c r="G98" s="87">
        <v>1</v>
      </c>
      <c r="H98" s="8">
        <f t="shared" ref="H98:H131" si="5">+(D98*F98)/G98</f>
        <v>5</v>
      </c>
    </row>
    <row r="99" spans="1:8" x14ac:dyDescent="0.3">
      <c r="A99" s="88"/>
      <c r="B99" s="1">
        <v>97</v>
      </c>
      <c r="C99" s="23" t="s">
        <v>746</v>
      </c>
      <c r="D99" s="55">
        <v>70</v>
      </c>
      <c r="F99" s="5">
        <v>1</v>
      </c>
      <c r="G99" s="86">
        <v>52</v>
      </c>
      <c r="H99" s="8">
        <f t="shared" si="5"/>
        <v>1.3461538461538463</v>
      </c>
    </row>
    <row r="100" spans="1:8" x14ac:dyDescent="0.3">
      <c r="A100" s="88"/>
      <c r="B100" s="1">
        <v>98</v>
      </c>
      <c r="C100" s="23" t="s">
        <v>265</v>
      </c>
      <c r="D100" s="55">
        <v>480</v>
      </c>
      <c r="F100" s="5">
        <v>1</v>
      </c>
      <c r="G100" s="86">
        <v>52</v>
      </c>
      <c r="H100" s="8">
        <f t="shared" si="5"/>
        <v>9.2307692307692299</v>
      </c>
    </row>
    <row r="101" spans="1:8" x14ac:dyDescent="0.3">
      <c r="A101" s="23"/>
      <c r="B101" s="1">
        <v>99</v>
      </c>
      <c r="C101" s="23" t="s">
        <v>747</v>
      </c>
      <c r="D101" s="55">
        <f>VLOOKUP(C101,[1]Children!$B$3:$G$153,6,FALSE)</f>
        <v>6.99</v>
      </c>
      <c r="F101" s="5">
        <v>1</v>
      </c>
      <c r="G101" s="86">
        <v>52</v>
      </c>
      <c r="H101" s="8">
        <f t="shared" si="5"/>
        <v>0.13442307692307692</v>
      </c>
    </row>
    <row r="102" spans="1:8" x14ac:dyDescent="0.3">
      <c r="B102" s="1">
        <v>100</v>
      </c>
      <c r="C102" s="23" t="s">
        <v>748</v>
      </c>
      <c r="D102" s="55">
        <f>VLOOKUP(C102,[1]Children!$B$3:$G$153,6,FALSE)</f>
        <v>18</v>
      </c>
      <c r="F102" s="5">
        <v>1</v>
      </c>
      <c r="G102" s="86">
        <v>52</v>
      </c>
      <c r="H102" s="8">
        <f t="shared" si="5"/>
        <v>0.34615384615384615</v>
      </c>
    </row>
    <row r="103" spans="1:8" x14ac:dyDescent="0.3">
      <c r="B103" s="1">
        <v>101</v>
      </c>
      <c r="C103" s="23" t="s">
        <v>749</v>
      </c>
      <c r="D103" s="55">
        <f>VLOOKUP(C103,[1]Children!$B$3:$G$153,6,FALSE)</f>
        <v>14.95</v>
      </c>
      <c r="F103" s="79">
        <v>1</v>
      </c>
      <c r="G103" s="87">
        <v>52</v>
      </c>
      <c r="H103" s="8">
        <f t="shared" si="5"/>
        <v>0.28749999999999998</v>
      </c>
    </row>
    <row r="104" spans="1:8" x14ac:dyDescent="0.3">
      <c r="B104" s="1">
        <v>102</v>
      </c>
      <c r="C104" s="23" t="s">
        <v>750</v>
      </c>
      <c r="D104" s="55">
        <f>VLOOKUP(C104,[1]Children!$B$3:$G$153,6,FALSE)</f>
        <v>35</v>
      </c>
      <c r="F104" s="5">
        <v>1</v>
      </c>
      <c r="G104" s="86">
        <v>417</v>
      </c>
      <c r="H104" s="8">
        <f t="shared" si="5"/>
        <v>8.3932853717026384E-2</v>
      </c>
    </row>
    <row r="105" spans="1:8" x14ac:dyDescent="0.3">
      <c r="A105" s="23"/>
      <c r="B105" s="1">
        <v>103</v>
      </c>
      <c r="C105" s="23" t="s">
        <v>799</v>
      </c>
      <c r="D105" s="55">
        <v>13</v>
      </c>
      <c r="F105" s="5">
        <v>1</v>
      </c>
      <c r="G105" s="86">
        <v>1</v>
      </c>
      <c r="H105" s="8">
        <f t="shared" si="5"/>
        <v>13</v>
      </c>
    </row>
    <row r="106" spans="1:8" x14ac:dyDescent="0.3">
      <c r="B106" s="1">
        <v>104</v>
      </c>
      <c r="C106" s="23" t="s">
        <v>751</v>
      </c>
      <c r="D106" s="55">
        <f>VLOOKUP(C106,[1]Children!$B$3:$G$153,6,FALSE)</f>
        <v>8.67</v>
      </c>
      <c r="F106" s="5">
        <v>2</v>
      </c>
      <c r="G106" s="86">
        <v>52</v>
      </c>
      <c r="H106" s="8">
        <f t="shared" si="5"/>
        <v>0.33346153846153848</v>
      </c>
    </row>
    <row r="107" spans="1:8" x14ac:dyDescent="0.3">
      <c r="B107" s="1">
        <v>105</v>
      </c>
      <c r="C107" s="23" t="s">
        <v>752</v>
      </c>
      <c r="D107" s="55">
        <f>VLOOKUP(C107,[1]Children!$B$3:$G$153,6,FALSE)</f>
        <v>12.99</v>
      </c>
      <c r="F107" s="5">
        <v>1</v>
      </c>
      <c r="G107" s="86">
        <v>261</v>
      </c>
      <c r="H107" s="8">
        <f t="shared" si="5"/>
        <v>4.977011494252874E-2</v>
      </c>
    </row>
    <row r="108" spans="1:8" x14ac:dyDescent="0.3">
      <c r="A108" s="22" t="s">
        <v>811</v>
      </c>
      <c r="B108" s="4">
        <v>106</v>
      </c>
      <c r="C108" s="23" t="s">
        <v>80</v>
      </c>
      <c r="D108" s="55">
        <f>VLOOKUP(C108,[1]Children!$B$3:$G$153,6,FALSE)</f>
        <v>4</v>
      </c>
      <c r="F108" s="5">
        <v>3</v>
      </c>
      <c r="G108" s="86">
        <v>26</v>
      </c>
      <c r="H108" s="8">
        <f t="shared" si="5"/>
        <v>0.46153846153846156</v>
      </c>
    </row>
    <row r="109" spans="1:8" x14ac:dyDescent="0.3">
      <c r="B109" s="4">
        <v>107</v>
      </c>
      <c r="C109" s="23" t="s">
        <v>300</v>
      </c>
      <c r="D109" s="55">
        <f>VLOOKUP(C109,[1]Children!$B$3:$G$153,6,FALSE)</f>
        <v>7</v>
      </c>
      <c r="F109" s="79">
        <v>2</v>
      </c>
      <c r="G109" s="87">
        <v>26</v>
      </c>
      <c r="H109" s="8">
        <f t="shared" si="5"/>
        <v>0.53846153846153844</v>
      </c>
    </row>
    <row r="110" spans="1:8" x14ac:dyDescent="0.3">
      <c r="B110" s="4">
        <v>108</v>
      </c>
      <c r="C110" s="23" t="s">
        <v>753</v>
      </c>
      <c r="D110" s="55">
        <f>VLOOKUP(C110,[1]Children!$B$3:$G$153,6,FALSE)</f>
        <v>3.5</v>
      </c>
      <c r="F110" s="5">
        <v>3</v>
      </c>
      <c r="G110" s="86">
        <v>52</v>
      </c>
      <c r="H110" s="8">
        <f t="shared" si="5"/>
        <v>0.20192307692307693</v>
      </c>
    </row>
    <row r="111" spans="1:8" x14ac:dyDescent="0.3">
      <c r="B111" s="4">
        <v>109</v>
      </c>
      <c r="C111" s="23" t="s">
        <v>301</v>
      </c>
      <c r="D111" s="55">
        <f>VLOOKUP(C111,[1]Children!$B$3:$G$153,6,FALSE)</f>
        <v>4</v>
      </c>
      <c r="F111" s="5">
        <v>4</v>
      </c>
      <c r="G111" s="86">
        <v>52</v>
      </c>
      <c r="H111" s="8">
        <f t="shared" si="5"/>
        <v>0.30769230769230771</v>
      </c>
    </row>
    <row r="112" spans="1:8" x14ac:dyDescent="0.3">
      <c r="B112" s="4">
        <v>110</v>
      </c>
      <c r="C112" s="23" t="s">
        <v>83</v>
      </c>
      <c r="D112" s="55">
        <f>VLOOKUP(C112,[1]Children!$B$3:$G$153,6,FALSE)</f>
        <v>3.5</v>
      </c>
      <c r="F112" s="5">
        <v>5</v>
      </c>
      <c r="G112" s="86">
        <v>52</v>
      </c>
      <c r="H112" s="8">
        <f t="shared" si="5"/>
        <v>0.33653846153846156</v>
      </c>
    </row>
    <row r="113" spans="2:8" x14ac:dyDescent="0.3">
      <c r="B113" s="4">
        <v>111</v>
      </c>
      <c r="C113" s="23" t="s">
        <v>754</v>
      </c>
      <c r="D113" s="55">
        <f>VLOOKUP(C113,[1]Children!$B$3:$G$153,6,FALSE)</f>
        <v>6.5</v>
      </c>
      <c r="F113" s="5">
        <v>5</v>
      </c>
      <c r="G113" s="86">
        <v>52</v>
      </c>
      <c r="H113" s="8">
        <f t="shared" si="5"/>
        <v>0.625</v>
      </c>
    </row>
    <row r="114" spans="2:8" x14ac:dyDescent="0.3">
      <c r="B114" s="4">
        <v>112</v>
      </c>
      <c r="C114" s="23" t="s">
        <v>439</v>
      </c>
      <c r="D114" s="55">
        <f>VLOOKUP(C114,[1]Children!$B$3:$G$153,6,FALSE)</f>
        <v>28</v>
      </c>
      <c r="F114" s="5">
        <v>2</v>
      </c>
      <c r="G114" s="86">
        <v>52</v>
      </c>
      <c r="H114" s="8">
        <f t="shared" si="5"/>
        <v>1.0769230769230769</v>
      </c>
    </row>
    <row r="115" spans="2:8" x14ac:dyDescent="0.3">
      <c r="B115" s="4">
        <v>113</v>
      </c>
      <c r="C115" s="23" t="s">
        <v>755</v>
      </c>
      <c r="D115" s="55">
        <f>VLOOKUP(C115,[1]Children!$B$3:$G$153,6,FALSE)</f>
        <v>28</v>
      </c>
      <c r="F115" s="5">
        <v>2</v>
      </c>
      <c r="G115" s="86">
        <v>52</v>
      </c>
      <c r="H115" s="8">
        <f t="shared" si="5"/>
        <v>1.0769230769230769</v>
      </c>
    </row>
    <row r="116" spans="2:8" x14ac:dyDescent="0.3">
      <c r="B116" s="4">
        <v>114</v>
      </c>
      <c r="C116" s="23" t="s">
        <v>307</v>
      </c>
      <c r="D116" s="55">
        <f>VLOOKUP(C116,[1]Children!$B$3:$G$153,6,FALSE)</f>
        <v>12</v>
      </c>
      <c r="F116" s="5">
        <v>2</v>
      </c>
      <c r="G116" s="86">
        <v>52</v>
      </c>
      <c r="H116" s="8">
        <f t="shared" si="5"/>
        <v>0.46153846153846156</v>
      </c>
    </row>
    <row r="117" spans="2:8" x14ac:dyDescent="0.3">
      <c r="B117" s="4">
        <v>115</v>
      </c>
      <c r="C117" s="23" t="s">
        <v>306</v>
      </c>
      <c r="D117" s="55">
        <f>VLOOKUP(C117,[1]Children!$B$3:$G$153,6,FALSE)</f>
        <v>10</v>
      </c>
      <c r="F117" s="5">
        <v>2</v>
      </c>
      <c r="G117" s="86">
        <v>52</v>
      </c>
      <c r="H117" s="8">
        <f t="shared" si="5"/>
        <v>0.38461538461538464</v>
      </c>
    </row>
    <row r="118" spans="2:8" x14ac:dyDescent="0.3">
      <c r="B118" s="4">
        <v>116</v>
      </c>
      <c r="C118" s="23" t="s">
        <v>88</v>
      </c>
      <c r="D118" s="55">
        <f>VLOOKUP(C118,[1]Children!$B$3:$G$153,6,FALSE)</f>
        <v>11</v>
      </c>
      <c r="F118" s="5">
        <v>3</v>
      </c>
      <c r="G118" s="86">
        <v>52</v>
      </c>
      <c r="H118" s="8">
        <f t="shared" si="5"/>
        <v>0.63461538461538458</v>
      </c>
    </row>
    <row r="119" spans="2:8" x14ac:dyDescent="0.3">
      <c r="B119" s="4">
        <v>117</v>
      </c>
      <c r="C119" s="23" t="s">
        <v>440</v>
      </c>
      <c r="D119" s="55">
        <f>VLOOKUP(C119,[1]Children!$B$3:$G$153,6,FALSE)</f>
        <v>7</v>
      </c>
      <c r="F119" s="5">
        <v>3</v>
      </c>
      <c r="G119" s="86">
        <v>52</v>
      </c>
      <c r="H119" s="8">
        <f t="shared" si="5"/>
        <v>0.40384615384615385</v>
      </c>
    </row>
    <row r="120" spans="2:8" x14ac:dyDescent="0.3">
      <c r="B120" s="4">
        <v>118</v>
      </c>
      <c r="C120" s="23" t="s">
        <v>98</v>
      </c>
      <c r="D120" s="55">
        <f>VLOOKUP(C120,[1]Children!$B$3:$G$153,6,FALSE)</f>
        <v>10</v>
      </c>
      <c r="F120" s="5">
        <v>1</v>
      </c>
      <c r="G120" s="86">
        <v>52</v>
      </c>
      <c r="H120" s="8">
        <f t="shared" si="5"/>
        <v>0.19230769230769232</v>
      </c>
    </row>
    <row r="121" spans="2:8" x14ac:dyDescent="0.3">
      <c r="B121" s="4">
        <v>119</v>
      </c>
      <c r="C121" s="23" t="s">
        <v>756</v>
      </c>
      <c r="D121" s="55">
        <f>VLOOKUP(C121,[1]Children!$B$3:$G$153,6,FALSE)</f>
        <v>20</v>
      </c>
      <c r="F121" s="5">
        <v>1</v>
      </c>
      <c r="G121" s="86">
        <v>52</v>
      </c>
      <c r="H121" s="8">
        <f t="shared" si="5"/>
        <v>0.38461538461538464</v>
      </c>
    </row>
    <row r="122" spans="2:8" x14ac:dyDescent="0.3">
      <c r="B122" s="4">
        <v>120</v>
      </c>
      <c r="C122" s="23" t="s">
        <v>757</v>
      </c>
      <c r="D122" s="55">
        <f>VLOOKUP(C122,[1]Children!$B$3:$G$153,6,FALSE)</f>
        <v>15</v>
      </c>
      <c r="F122" s="5">
        <v>3</v>
      </c>
      <c r="G122" s="86">
        <v>52</v>
      </c>
      <c r="H122" s="8">
        <f t="shared" si="5"/>
        <v>0.86538461538461542</v>
      </c>
    </row>
    <row r="123" spans="2:8" x14ac:dyDescent="0.3">
      <c r="B123" s="4">
        <v>121</v>
      </c>
      <c r="C123" s="23" t="s">
        <v>305</v>
      </c>
      <c r="D123" s="55">
        <f>VLOOKUP(C123,[1]Children!$B$3:$G$153,6,FALSE)</f>
        <v>12.5</v>
      </c>
      <c r="F123" s="5">
        <v>2</v>
      </c>
      <c r="G123" s="86">
        <v>52</v>
      </c>
      <c r="H123" s="8">
        <f t="shared" si="5"/>
        <v>0.48076923076923078</v>
      </c>
    </row>
    <row r="124" spans="2:8" x14ac:dyDescent="0.3">
      <c r="B124" s="4">
        <v>122</v>
      </c>
      <c r="C124" s="23" t="s">
        <v>307</v>
      </c>
      <c r="D124" s="55">
        <f>VLOOKUP(C124,[1]Children!$B$3:$G$153,6,FALSE)</f>
        <v>12</v>
      </c>
      <c r="F124" s="5">
        <v>2</v>
      </c>
      <c r="G124" s="86">
        <v>52</v>
      </c>
      <c r="H124" s="8">
        <f t="shared" si="5"/>
        <v>0.46153846153846156</v>
      </c>
    </row>
    <row r="125" spans="2:8" x14ac:dyDescent="0.3">
      <c r="B125" s="4">
        <v>123</v>
      </c>
      <c r="C125" s="23" t="s">
        <v>87</v>
      </c>
      <c r="D125" s="55">
        <f>VLOOKUP(C125,[1]Children!$B$3:$G$153,6,FALSE)</f>
        <v>12</v>
      </c>
      <c r="F125" s="5">
        <v>2</v>
      </c>
      <c r="G125" s="86">
        <v>52</v>
      </c>
      <c r="H125" s="8">
        <f t="shared" si="5"/>
        <v>0.46153846153846156</v>
      </c>
    </row>
    <row r="126" spans="2:8" x14ac:dyDescent="0.3">
      <c r="B126" s="4">
        <v>124</v>
      </c>
      <c r="C126" s="23" t="s">
        <v>306</v>
      </c>
      <c r="D126" s="55">
        <f>VLOOKUP(C126,[1]Children!$B$3:$G$153,6,FALSE)</f>
        <v>10</v>
      </c>
      <c r="F126" s="5">
        <v>1</v>
      </c>
      <c r="G126" s="86">
        <v>52</v>
      </c>
      <c r="H126" s="8">
        <f t="shared" si="5"/>
        <v>0.19230769230769232</v>
      </c>
    </row>
    <row r="127" spans="2:8" x14ac:dyDescent="0.3">
      <c r="B127" s="4">
        <v>125</v>
      </c>
      <c r="C127" s="23" t="s">
        <v>758</v>
      </c>
      <c r="D127" s="55">
        <f>VLOOKUP(C127,[1]Children!$B$3:$G$153,6,FALSE)</f>
        <v>29</v>
      </c>
      <c r="F127" s="5">
        <v>1</v>
      </c>
      <c r="G127" s="86">
        <v>104</v>
      </c>
      <c r="H127" s="8">
        <f t="shared" si="5"/>
        <v>0.27884615384615385</v>
      </c>
    </row>
    <row r="128" spans="2:8" x14ac:dyDescent="0.3">
      <c r="B128" s="4">
        <v>126</v>
      </c>
      <c r="C128" s="23" t="s">
        <v>440</v>
      </c>
      <c r="D128" s="55">
        <f>VLOOKUP(C128,[1]Children!$B$3:$G$153,6,FALSE)</f>
        <v>7</v>
      </c>
      <c r="F128" s="5">
        <v>1</v>
      </c>
      <c r="G128" s="86">
        <v>52</v>
      </c>
      <c r="H128" s="8">
        <f t="shared" si="5"/>
        <v>0.13461538461538461</v>
      </c>
    </row>
    <row r="129" spans="1:8" x14ac:dyDescent="0.3">
      <c r="B129" s="4">
        <v>127</v>
      </c>
      <c r="C129" s="23" t="s">
        <v>759</v>
      </c>
      <c r="D129" s="55">
        <f>VLOOKUP(C129,[1]Children!$B$3:$G$153,6,FALSE)</f>
        <v>11</v>
      </c>
      <c r="F129" s="5">
        <v>1</v>
      </c>
      <c r="G129" s="86">
        <v>52</v>
      </c>
      <c r="H129" s="8">
        <f t="shared" si="5"/>
        <v>0.21153846153846154</v>
      </c>
    </row>
    <row r="130" spans="1:8" x14ac:dyDescent="0.3">
      <c r="B130" s="4">
        <v>128</v>
      </c>
      <c r="C130" s="23" t="s">
        <v>446</v>
      </c>
      <c r="D130" s="55">
        <f>VLOOKUP(C130,[1]Children!$B$3:$G$153,6,FALSE)</f>
        <v>19.45</v>
      </c>
      <c r="F130" s="5">
        <v>1</v>
      </c>
      <c r="G130" s="86">
        <v>52</v>
      </c>
      <c r="H130" s="8">
        <f t="shared" si="5"/>
        <v>0.37403846153846154</v>
      </c>
    </row>
    <row r="131" spans="1:8" x14ac:dyDescent="0.3">
      <c r="B131" s="4">
        <v>129</v>
      </c>
      <c r="C131" s="23" t="s">
        <v>760</v>
      </c>
      <c r="D131" s="55">
        <f>VLOOKUP(C131,[1]Children!$B$3:$G$153,6,FALSE)</f>
        <v>13</v>
      </c>
      <c r="F131" s="5">
        <v>1</v>
      </c>
      <c r="G131" s="86">
        <v>52</v>
      </c>
      <c r="H131" s="8">
        <f t="shared" si="5"/>
        <v>0.25</v>
      </c>
    </row>
    <row r="132" spans="1:8" x14ac:dyDescent="0.3">
      <c r="A132" s="23"/>
      <c r="B132" s="4">
        <v>130</v>
      </c>
      <c r="C132" s="23" t="s">
        <v>1396</v>
      </c>
      <c r="D132" s="55">
        <v>15</v>
      </c>
      <c r="F132" s="5">
        <v>1</v>
      </c>
      <c r="G132" s="86">
        <v>52</v>
      </c>
    </row>
    <row r="133" spans="1:8" x14ac:dyDescent="0.3">
      <c r="B133" s="4">
        <v>131</v>
      </c>
      <c r="C133" s="23" t="s">
        <v>761</v>
      </c>
      <c r="D133" s="55">
        <f>VLOOKUP(C133,[1]Children!$B$3:$G$153,6,FALSE)</f>
        <v>4</v>
      </c>
      <c r="F133" s="5">
        <v>1</v>
      </c>
      <c r="G133" s="86">
        <v>52</v>
      </c>
      <c r="H133" s="8">
        <f t="shared" ref="H133:H144" si="6">+(D133*F133)/G133</f>
        <v>7.6923076923076927E-2</v>
      </c>
    </row>
    <row r="134" spans="1:8" x14ac:dyDescent="0.3">
      <c r="A134" s="23"/>
      <c r="B134" s="4">
        <v>132</v>
      </c>
      <c r="C134" s="23" t="s">
        <v>762</v>
      </c>
      <c r="D134" s="55">
        <v>10</v>
      </c>
      <c r="F134" s="5">
        <v>1</v>
      </c>
      <c r="G134" s="86">
        <v>104</v>
      </c>
      <c r="H134" s="8">
        <f t="shared" si="6"/>
        <v>9.6153846153846159E-2</v>
      </c>
    </row>
    <row r="135" spans="1:8" x14ac:dyDescent="0.3">
      <c r="B135" s="4">
        <v>133</v>
      </c>
      <c r="C135" s="23" t="s">
        <v>314</v>
      </c>
      <c r="D135" s="55">
        <f>VLOOKUP(C135,[1]Children!$B$3:$G$153,6,FALSE)</f>
        <v>2.99</v>
      </c>
      <c r="F135" s="5">
        <v>1</v>
      </c>
      <c r="G135" s="86">
        <v>52</v>
      </c>
      <c r="H135" s="8">
        <f t="shared" si="6"/>
        <v>5.7500000000000002E-2</v>
      </c>
    </row>
    <row r="136" spans="1:8" x14ac:dyDescent="0.3">
      <c r="B136" s="4">
        <v>134</v>
      </c>
      <c r="C136" s="23" t="s">
        <v>763</v>
      </c>
      <c r="D136" s="55">
        <f>VLOOKUP(C136,[1]Children!$B$3:$G$153,6,FALSE)</f>
        <v>46</v>
      </c>
      <c r="F136" s="5">
        <v>1</v>
      </c>
      <c r="G136" s="86">
        <v>26</v>
      </c>
      <c r="H136" s="8">
        <f t="shared" si="6"/>
        <v>1.7692307692307692</v>
      </c>
    </row>
    <row r="137" spans="1:8" x14ac:dyDescent="0.3">
      <c r="B137" s="4">
        <v>135</v>
      </c>
      <c r="C137" s="23" t="s">
        <v>764</v>
      </c>
      <c r="D137" s="55">
        <f>VLOOKUP(C137,[1]Children!$B$3:$G$153,6,FALSE)</f>
        <v>25</v>
      </c>
      <c r="F137" s="5">
        <v>1</v>
      </c>
      <c r="G137" s="86">
        <v>52</v>
      </c>
      <c r="H137" s="8">
        <f t="shared" si="6"/>
        <v>0.48076923076923078</v>
      </c>
    </row>
    <row r="138" spans="1:8" x14ac:dyDescent="0.3">
      <c r="B138" s="4">
        <v>136</v>
      </c>
      <c r="C138" s="23" t="s">
        <v>99</v>
      </c>
      <c r="D138" s="55">
        <f>VLOOKUP(C138,[1]Children!$B$3:$G$153,6,FALSE)</f>
        <v>9.99</v>
      </c>
      <c r="F138" s="5">
        <v>1</v>
      </c>
      <c r="G138" s="86">
        <v>26</v>
      </c>
      <c r="H138" s="8">
        <f t="shared" si="6"/>
        <v>0.38423076923076926</v>
      </c>
    </row>
    <row r="139" spans="1:8" x14ac:dyDescent="0.3">
      <c r="A139" s="23"/>
      <c r="B139" s="4">
        <v>137</v>
      </c>
      <c r="C139" s="23" t="s">
        <v>648</v>
      </c>
      <c r="D139" s="55">
        <v>2.5</v>
      </c>
      <c r="F139" s="5">
        <v>1</v>
      </c>
      <c r="G139" s="87">
        <v>52</v>
      </c>
      <c r="H139" s="8">
        <f t="shared" si="6"/>
        <v>4.807692307692308E-2</v>
      </c>
    </row>
    <row r="140" spans="1:8" x14ac:dyDescent="0.3">
      <c r="A140" s="23"/>
      <c r="B140" s="4">
        <v>138</v>
      </c>
      <c r="C140" s="23" t="s">
        <v>765</v>
      </c>
      <c r="D140" s="55">
        <v>30</v>
      </c>
      <c r="F140" s="5">
        <v>1</v>
      </c>
      <c r="G140" s="86">
        <v>52</v>
      </c>
      <c r="H140" s="8">
        <f t="shared" si="6"/>
        <v>0.57692307692307687</v>
      </c>
    </row>
    <row r="141" spans="1:8" x14ac:dyDescent="0.3">
      <c r="B141" s="4">
        <v>139</v>
      </c>
      <c r="C141" s="23" t="s">
        <v>766</v>
      </c>
      <c r="D141" s="55">
        <f>VLOOKUP(C141,[1]Children!$B$3:$G$153,6,FALSE)</f>
        <v>9.99</v>
      </c>
      <c r="F141" s="5">
        <v>1</v>
      </c>
      <c r="G141" s="86">
        <v>313</v>
      </c>
      <c r="H141" s="8">
        <f t="shared" si="6"/>
        <v>3.191693290734824E-2</v>
      </c>
    </row>
    <row r="142" spans="1:8" x14ac:dyDescent="0.3">
      <c r="B142" s="4">
        <v>140</v>
      </c>
      <c r="C142" s="23" t="s">
        <v>767</v>
      </c>
      <c r="D142" s="55">
        <f>VLOOKUP(C142,[1]Children!$B$3:$G$153,6,FALSE)</f>
        <v>4.99</v>
      </c>
      <c r="F142" s="5">
        <v>1</v>
      </c>
      <c r="G142" s="86">
        <v>52</v>
      </c>
      <c r="H142" s="8">
        <f t="shared" si="6"/>
        <v>9.5961538461538459E-2</v>
      </c>
    </row>
    <row r="143" spans="1:8" x14ac:dyDescent="0.3">
      <c r="A143" s="88" t="s">
        <v>1545</v>
      </c>
      <c r="B143" s="4">
        <v>141</v>
      </c>
      <c r="C143" s="23" t="s">
        <v>768</v>
      </c>
      <c r="D143" s="55">
        <v>10</v>
      </c>
      <c r="F143" s="5">
        <v>1</v>
      </c>
      <c r="G143" s="86">
        <v>52</v>
      </c>
      <c r="H143" s="8">
        <f t="shared" si="6"/>
        <v>0.19230769230769232</v>
      </c>
    </row>
    <row r="144" spans="1:8" x14ac:dyDescent="0.3">
      <c r="A144" s="88"/>
      <c r="B144" s="4">
        <v>142</v>
      </c>
      <c r="C144" s="23" t="s">
        <v>769</v>
      </c>
      <c r="D144" s="55">
        <v>52</v>
      </c>
      <c r="F144" s="5">
        <v>1</v>
      </c>
      <c r="G144" s="86">
        <v>52</v>
      </c>
      <c r="H144" s="8">
        <f t="shared" si="6"/>
        <v>1</v>
      </c>
    </row>
    <row r="145" spans="1:8" x14ac:dyDescent="0.3">
      <c r="A145" s="88"/>
      <c r="B145" s="4">
        <v>143</v>
      </c>
      <c r="C145" s="23" t="s">
        <v>743</v>
      </c>
      <c r="D145" s="55">
        <v>60</v>
      </c>
      <c r="F145" s="5">
        <v>1</v>
      </c>
      <c r="G145" s="86">
        <v>52</v>
      </c>
      <c r="H145" s="8">
        <f>+(D146*F145)/G145</f>
        <v>0.19230769230769232</v>
      </c>
    </row>
    <row r="146" spans="1:8" x14ac:dyDescent="0.3">
      <c r="A146" s="88"/>
      <c r="B146" s="4">
        <v>144</v>
      </c>
      <c r="C146" s="23" t="s">
        <v>744</v>
      </c>
      <c r="D146" s="55">
        <v>10</v>
      </c>
      <c r="F146" s="5">
        <v>3</v>
      </c>
      <c r="G146" s="86">
        <v>52</v>
      </c>
      <c r="H146" s="8">
        <f>+(D147*F146)/G146</f>
        <v>8.9423076923076916</v>
      </c>
    </row>
    <row r="147" spans="1:8" x14ac:dyDescent="0.3">
      <c r="A147" s="88"/>
      <c r="B147" s="4">
        <v>145</v>
      </c>
      <c r="C147" s="23" t="s">
        <v>770</v>
      </c>
      <c r="D147" s="55">
        <v>155</v>
      </c>
      <c r="F147" s="5">
        <v>1</v>
      </c>
      <c r="G147" s="86">
        <v>52</v>
      </c>
      <c r="H147" s="8">
        <f>+(D148*F147)/G147</f>
        <v>0.96153846153846156</v>
      </c>
    </row>
    <row r="148" spans="1:8" x14ac:dyDescent="0.3">
      <c r="A148" s="88"/>
      <c r="B148" s="4">
        <v>146</v>
      </c>
      <c r="C148" s="23" t="s">
        <v>771</v>
      </c>
      <c r="D148" s="55">
        <v>50</v>
      </c>
      <c r="F148" s="5">
        <v>1</v>
      </c>
      <c r="G148" s="86">
        <v>52</v>
      </c>
      <c r="H148" s="8">
        <f>+(D148*F148)/G148</f>
        <v>0.96153846153846156</v>
      </c>
    </row>
    <row r="149" spans="1:8" x14ac:dyDescent="0.3">
      <c r="A149" s="88"/>
      <c r="B149" s="4">
        <v>147</v>
      </c>
      <c r="C149" s="23" t="s">
        <v>772</v>
      </c>
      <c r="D149" s="55">
        <v>480</v>
      </c>
      <c r="F149" s="5">
        <v>1</v>
      </c>
      <c r="G149" s="86">
        <v>52</v>
      </c>
      <c r="H149" s="8">
        <f>+(D149*F149)/G149</f>
        <v>9.2307692307692299</v>
      </c>
    </row>
    <row r="150" spans="1:8" x14ac:dyDescent="0.3">
      <c r="A150" s="88"/>
      <c r="B150" s="4">
        <v>148</v>
      </c>
      <c r="C150" s="23" t="s">
        <v>773</v>
      </c>
      <c r="D150" s="55">
        <v>20</v>
      </c>
      <c r="F150" s="5">
        <v>10</v>
      </c>
      <c r="G150" s="86">
        <v>52</v>
      </c>
      <c r="H150" s="8">
        <f>+(D150*F150)/G150</f>
        <v>3.8461538461538463</v>
      </c>
    </row>
    <row r="151" spans="1:8" x14ac:dyDescent="0.3">
      <c r="A151" s="88"/>
      <c r="B151" s="4">
        <v>149</v>
      </c>
      <c r="C151" s="23" t="s">
        <v>745</v>
      </c>
      <c r="D151" s="55">
        <v>5</v>
      </c>
      <c r="F151" s="5">
        <v>1</v>
      </c>
      <c r="G151" s="86">
        <v>1</v>
      </c>
      <c r="H151" s="8">
        <f>+(D151*F151)/G151</f>
        <v>5</v>
      </c>
    </row>
    <row r="152" spans="1:8" x14ac:dyDescent="0.3">
      <c r="A152" s="88"/>
      <c r="B152" s="4">
        <v>150</v>
      </c>
      <c r="C152" s="23" t="s">
        <v>746</v>
      </c>
      <c r="D152" s="55">
        <v>70</v>
      </c>
      <c r="F152" s="5">
        <v>1</v>
      </c>
      <c r="G152" s="86">
        <v>52</v>
      </c>
      <c r="H152" s="8">
        <f>+(D152*F152)/G152</f>
        <v>1.3461538461538463</v>
      </c>
    </row>
    <row r="154" spans="1:8" x14ac:dyDescent="0.3">
      <c r="H154" s="8">
        <f>SUM(H3:H152)</f>
        <v>125.35053976848336</v>
      </c>
    </row>
  </sheetData>
  <mergeCells count="2">
    <mergeCell ref="A93:A100"/>
    <mergeCell ref="A143:A1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33"/>
  <sheetViews>
    <sheetView zoomScale="80" zoomScaleNormal="80" workbookViewId="0">
      <pane ySplit="4" topLeftCell="A104" activePane="bottomLeft" state="frozen"/>
      <selection activeCell="G6" sqref="G6"/>
      <selection pane="bottomLeft" activeCell="E133" sqref="E133:I133"/>
    </sheetView>
  </sheetViews>
  <sheetFormatPr defaultColWidth="9" defaultRowHeight="14" x14ac:dyDescent="0.3"/>
  <cols>
    <col min="1" max="1" width="2.58203125" style="23" customWidth="1"/>
    <col min="2" max="2" width="24.83203125" style="23" customWidth="1"/>
    <col min="3" max="3" width="7.75" style="23" customWidth="1"/>
    <col min="4" max="4" width="44.75" style="23" customWidth="1"/>
    <col min="5" max="5" width="12.58203125" style="50" customWidth="1"/>
    <col min="6" max="6" width="11.75" style="23" customWidth="1"/>
    <col min="7" max="7" width="10.75" style="23" customWidth="1"/>
    <col min="8" max="8" width="17.75" style="8" customWidth="1"/>
    <col min="9" max="9" width="14.33203125" style="8" bestFit="1" customWidth="1"/>
    <col min="10" max="10" width="12.33203125" style="8" customWidth="1"/>
    <col min="11" max="16384" width="9" style="23"/>
  </cols>
  <sheetData>
    <row r="2" spans="2:10" x14ac:dyDescent="0.3">
      <c r="B2" s="71" t="s">
        <v>775</v>
      </c>
    </row>
    <row r="3" spans="2:10" x14ac:dyDescent="0.3">
      <c r="B3" s="11" t="s">
        <v>8</v>
      </c>
      <c r="C3" s="11" t="s">
        <v>0</v>
      </c>
      <c r="D3" s="11" t="s">
        <v>1</v>
      </c>
      <c r="E3" s="51" t="s">
        <v>914</v>
      </c>
      <c r="F3" s="35" t="s">
        <v>3</v>
      </c>
      <c r="G3" s="35" t="s">
        <v>4</v>
      </c>
      <c r="H3" s="36" t="s">
        <v>5</v>
      </c>
      <c r="I3" s="36" t="s">
        <v>6</v>
      </c>
      <c r="J3" s="9"/>
    </row>
    <row r="4" spans="2:10" x14ac:dyDescent="0.3">
      <c r="B4" s="11" t="s">
        <v>7</v>
      </c>
      <c r="C4" s="10"/>
      <c r="D4" s="10"/>
      <c r="E4" s="52"/>
      <c r="F4" s="10"/>
      <c r="G4" s="10"/>
      <c r="H4" s="12"/>
      <c r="I4" s="12"/>
    </row>
    <row r="5" spans="2:10" x14ac:dyDescent="0.3">
      <c r="B5" s="10"/>
      <c r="C5" s="10">
        <v>1</v>
      </c>
      <c r="D5" s="10" t="s">
        <v>16</v>
      </c>
      <c r="E5" s="52">
        <v>1.58</v>
      </c>
      <c r="F5" s="10"/>
      <c r="G5" s="10">
        <v>1</v>
      </c>
      <c r="H5" s="12">
        <v>3</v>
      </c>
      <c r="I5" s="12">
        <f t="shared" ref="I5:I36" si="0">+(E5*G5)/H5</f>
        <v>0.52666666666666673</v>
      </c>
    </row>
    <row r="6" spans="2:10" x14ac:dyDescent="0.3">
      <c r="B6" s="10"/>
      <c r="C6" s="10">
        <v>2</v>
      </c>
      <c r="D6" s="10" t="s">
        <v>17</v>
      </c>
      <c r="E6" s="52">
        <v>1.1499999999999999</v>
      </c>
      <c r="F6" s="10"/>
      <c r="G6" s="10">
        <v>3</v>
      </c>
      <c r="H6" s="12">
        <v>1.3</v>
      </c>
      <c r="I6" s="12">
        <f t="shared" si="0"/>
        <v>2.6538461538461537</v>
      </c>
    </row>
    <row r="7" spans="2:10" x14ac:dyDescent="0.3">
      <c r="B7" s="10"/>
      <c r="C7" s="10">
        <v>3</v>
      </c>
      <c r="D7" s="10" t="s">
        <v>18</v>
      </c>
      <c r="E7" s="52">
        <v>5.27</v>
      </c>
      <c r="F7" s="10"/>
      <c r="G7" s="10">
        <v>1</v>
      </c>
      <c r="H7" s="12">
        <v>5</v>
      </c>
      <c r="I7" s="12">
        <f t="shared" si="0"/>
        <v>1.0539999999999998</v>
      </c>
    </row>
    <row r="8" spans="2:10" x14ac:dyDescent="0.3">
      <c r="B8" s="10"/>
      <c r="C8" s="10">
        <v>4</v>
      </c>
      <c r="D8" s="10" t="s">
        <v>19</v>
      </c>
      <c r="E8" s="52">
        <v>0.89</v>
      </c>
      <c r="F8" s="10"/>
      <c r="G8" s="10">
        <v>1</v>
      </c>
      <c r="H8" s="12">
        <v>2</v>
      </c>
      <c r="I8" s="12">
        <f t="shared" si="0"/>
        <v>0.44500000000000001</v>
      </c>
    </row>
    <row r="9" spans="2:10" x14ac:dyDescent="0.3">
      <c r="B9" s="10"/>
      <c r="C9" s="10">
        <v>5</v>
      </c>
      <c r="D9" s="10" t="s">
        <v>20</v>
      </c>
      <c r="E9" s="52">
        <v>14</v>
      </c>
      <c r="F9" s="10"/>
      <c r="G9" s="10">
        <v>1</v>
      </c>
      <c r="H9" s="12">
        <v>3</v>
      </c>
      <c r="I9" s="12">
        <f t="shared" si="0"/>
        <v>4.666666666666667</v>
      </c>
    </row>
    <row r="10" spans="2:10" x14ac:dyDescent="0.3">
      <c r="B10" s="10"/>
      <c r="C10" s="10">
        <v>6</v>
      </c>
      <c r="D10" s="10" t="s">
        <v>21</v>
      </c>
      <c r="E10" s="52">
        <v>3</v>
      </c>
      <c r="F10" s="10"/>
      <c r="G10" s="10">
        <v>1</v>
      </c>
      <c r="H10" s="12">
        <v>2</v>
      </c>
      <c r="I10" s="12">
        <f t="shared" si="0"/>
        <v>1.5</v>
      </c>
    </row>
    <row r="11" spans="2:10" x14ac:dyDescent="0.3">
      <c r="B11" s="10"/>
      <c r="C11" s="10">
        <v>7</v>
      </c>
      <c r="D11" s="10" t="s">
        <v>22</v>
      </c>
      <c r="E11" s="52">
        <v>1.73</v>
      </c>
      <c r="F11" s="10"/>
      <c r="G11" s="10">
        <v>3</v>
      </c>
      <c r="H11" s="12">
        <v>1</v>
      </c>
      <c r="I11" s="12">
        <f t="shared" si="0"/>
        <v>5.1899999999999995</v>
      </c>
    </row>
    <row r="12" spans="2:10" x14ac:dyDescent="0.3">
      <c r="B12" s="10"/>
      <c r="C12" s="10">
        <v>8</v>
      </c>
      <c r="D12" s="10" t="s">
        <v>23</v>
      </c>
      <c r="E12" s="52">
        <v>1.73</v>
      </c>
      <c r="F12" s="10"/>
      <c r="G12" s="10">
        <v>1</v>
      </c>
      <c r="H12" s="12">
        <v>1</v>
      </c>
      <c r="I12" s="12">
        <f t="shared" si="0"/>
        <v>1.73</v>
      </c>
    </row>
    <row r="13" spans="2:10" x14ac:dyDescent="0.3">
      <c r="B13" s="10"/>
      <c r="C13" s="10">
        <v>9</v>
      </c>
      <c r="D13" s="10" t="s">
        <v>24</v>
      </c>
      <c r="E13" s="52">
        <v>1.7</v>
      </c>
      <c r="F13" s="10"/>
      <c r="G13" s="10">
        <v>1</v>
      </c>
      <c r="H13" s="12">
        <v>1.3</v>
      </c>
      <c r="I13" s="12">
        <f t="shared" si="0"/>
        <v>1.3076923076923077</v>
      </c>
    </row>
    <row r="14" spans="2:10" x14ac:dyDescent="0.3">
      <c r="B14" s="10"/>
      <c r="C14" s="10">
        <v>10</v>
      </c>
      <c r="D14" s="10" t="s">
        <v>25</v>
      </c>
      <c r="E14" s="52">
        <v>1.8</v>
      </c>
      <c r="F14" s="10"/>
      <c r="G14" s="10">
        <v>1</v>
      </c>
      <c r="H14" s="12">
        <v>1.5</v>
      </c>
      <c r="I14" s="12">
        <f t="shared" si="0"/>
        <v>1.2</v>
      </c>
    </row>
    <row r="15" spans="2:10" x14ac:dyDescent="0.3">
      <c r="B15" s="10"/>
      <c r="C15" s="10">
        <v>11</v>
      </c>
      <c r="D15" s="10" t="s">
        <v>26</v>
      </c>
      <c r="E15" s="52">
        <v>2.1</v>
      </c>
      <c r="F15" s="10"/>
      <c r="G15" s="10">
        <v>1</v>
      </c>
      <c r="H15" s="12">
        <v>2.5</v>
      </c>
      <c r="I15" s="12">
        <f t="shared" si="0"/>
        <v>0.84000000000000008</v>
      </c>
    </row>
    <row r="16" spans="2:10" x14ac:dyDescent="0.3">
      <c r="B16" s="10"/>
      <c r="C16" s="10">
        <v>12</v>
      </c>
      <c r="D16" s="10" t="s">
        <v>27</v>
      </c>
      <c r="E16" s="52">
        <v>2.1</v>
      </c>
      <c r="F16" s="10"/>
      <c r="G16" s="10">
        <v>1</v>
      </c>
      <c r="H16" s="12">
        <v>3</v>
      </c>
      <c r="I16" s="12">
        <f t="shared" si="0"/>
        <v>0.70000000000000007</v>
      </c>
    </row>
    <row r="17" spans="2:9" x14ac:dyDescent="0.3">
      <c r="B17" s="10"/>
      <c r="C17" s="10">
        <v>13</v>
      </c>
      <c r="D17" s="10" t="s">
        <v>28</v>
      </c>
      <c r="E17" s="52">
        <v>1.26</v>
      </c>
      <c r="F17" s="10"/>
      <c r="G17" s="10">
        <v>1</v>
      </c>
      <c r="H17" s="12">
        <v>4</v>
      </c>
      <c r="I17" s="12">
        <f t="shared" si="0"/>
        <v>0.315</v>
      </c>
    </row>
    <row r="18" spans="2:9" x14ac:dyDescent="0.3">
      <c r="B18" s="10"/>
      <c r="C18" s="10">
        <v>14</v>
      </c>
      <c r="D18" s="10" t="s">
        <v>29</v>
      </c>
      <c r="E18" s="52">
        <v>4.7300000000000004</v>
      </c>
      <c r="F18" s="10"/>
      <c r="G18" s="10">
        <v>1</v>
      </c>
      <c r="H18" s="12">
        <v>2.8</v>
      </c>
      <c r="I18" s="12">
        <f t="shared" si="0"/>
        <v>1.6892857142857145</v>
      </c>
    </row>
    <row r="19" spans="2:9" x14ac:dyDescent="0.3">
      <c r="B19" s="10"/>
      <c r="C19" s="10">
        <v>15</v>
      </c>
      <c r="D19" s="10" t="s">
        <v>30</v>
      </c>
      <c r="E19" s="52">
        <v>0.72</v>
      </c>
      <c r="F19" s="10"/>
      <c r="G19" s="10">
        <v>1</v>
      </c>
      <c r="H19" s="12">
        <v>200</v>
      </c>
      <c r="I19" s="12">
        <f t="shared" si="0"/>
        <v>3.5999999999999999E-3</v>
      </c>
    </row>
    <row r="20" spans="2:9" x14ac:dyDescent="0.3">
      <c r="B20" s="10"/>
      <c r="C20" s="10">
        <v>16</v>
      </c>
      <c r="D20" s="10" t="s">
        <v>31</v>
      </c>
      <c r="E20" s="52">
        <v>2</v>
      </c>
      <c r="F20" s="10"/>
      <c r="G20" s="10">
        <v>1</v>
      </c>
      <c r="H20" s="12">
        <v>1.3</v>
      </c>
      <c r="I20" s="12">
        <f t="shared" si="0"/>
        <v>1.5384615384615383</v>
      </c>
    </row>
    <row r="21" spans="2:9" x14ac:dyDescent="0.3">
      <c r="B21" s="10"/>
      <c r="C21" s="10">
        <v>17</v>
      </c>
      <c r="D21" s="10" t="s">
        <v>32</v>
      </c>
      <c r="E21" s="52">
        <v>1.1599999999999999</v>
      </c>
      <c r="F21" s="10"/>
      <c r="G21" s="10">
        <v>1</v>
      </c>
      <c r="H21" s="12">
        <v>11</v>
      </c>
      <c r="I21" s="12">
        <f t="shared" si="0"/>
        <v>0.10545454545454545</v>
      </c>
    </row>
    <row r="22" spans="2:9" x14ac:dyDescent="0.3">
      <c r="B22" s="10"/>
      <c r="C22" s="10">
        <v>18</v>
      </c>
      <c r="D22" s="10" t="s">
        <v>33</v>
      </c>
      <c r="E22" s="52">
        <v>0.79</v>
      </c>
      <c r="F22" s="10"/>
      <c r="G22" s="10">
        <v>1</v>
      </c>
      <c r="H22" s="12">
        <v>1</v>
      </c>
      <c r="I22" s="12">
        <f t="shared" si="0"/>
        <v>0.79</v>
      </c>
    </row>
    <row r="23" spans="2:9" x14ac:dyDescent="0.3">
      <c r="B23" s="10"/>
      <c r="C23" s="10">
        <v>19</v>
      </c>
      <c r="D23" s="10" t="s">
        <v>34</v>
      </c>
      <c r="E23" s="52">
        <v>0.51</v>
      </c>
      <c r="F23" s="10"/>
      <c r="G23" s="10">
        <v>1</v>
      </c>
      <c r="H23" s="12">
        <v>1</v>
      </c>
      <c r="I23" s="12">
        <f t="shared" si="0"/>
        <v>0.51</v>
      </c>
    </row>
    <row r="24" spans="2:9" x14ac:dyDescent="0.3">
      <c r="B24" s="10"/>
      <c r="C24" s="10">
        <v>20</v>
      </c>
      <c r="D24" s="10" t="s">
        <v>35</v>
      </c>
      <c r="E24" s="52">
        <v>0.79</v>
      </c>
      <c r="F24" s="10"/>
      <c r="G24" s="10">
        <v>1</v>
      </c>
      <c r="H24" s="12">
        <v>1</v>
      </c>
      <c r="I24" s="12">
        <f t="shared" si="0"/>
        <v>0.79</v>
      </c>
    </row>
    <row r="25" spans="2:9" x14ac:dyDescent="0.3">
      <c r="B25" s="10"/>
      <c r="C25" s="10">
        <v>21</v>
      </c>
      <c r="D25" s="10" t="s">
        <v>36</v>
      </c>
      <c r="E25" s="52">
        <v>2.89</v>
      </c>
      <c r="F25" s="10"/>
      <c r="G25" s="10">
        <v>1</v>
      </c>
      <c r="H25" s="12">
        <v>1</v>
      </c>
      <c r="I25" s="12">
        <f t="shared" si="0"/>
        <v>2.89</v>
      </c>
    </row>
    <row r="26" spans="2:9" x14ac:dyDescent="0.3">
      <c r="B26" s="10"/>
      <c r="C26" s="10">
        <v>22</v>
      </c>
      <c r="D26" s="10" t="s">
        <v>37</v>
      </c>
      <c r="E26" s="52">
        <v>2.09</v>
      </c>
      <c r="F26" s="10"/>
      <c r="G26" s="10">
        <v>1</v>
      </c>
      <c r="H26" s="12">
        <v>1</v>
      </c>
      <c r="I26" s="12">
        <f t="shared" si="0"/>
        <v>2.09</v>
      </c>
    </row>
    <row r="27" spans="2:9" x14ac:dyDescent="0.3">
      <c r="B27" s="10"/>
      <c r="C27" s="10">
        <v>23</v>
      </c>
      <c r="D27" s="10" t="s">
        <v>38</v>
      </c>
      <c r="E27" s="52">
        <v>0.9</v>
      </c>
      <c r="F27" s="10"/>
      <c r="G27" s="10">
        <v>1</v>
      </c>
      <c r="H27" s="12">
        <v>1</v>
      </c>
      <c r="I27" s="12">
        <f t="shared" si="0"/>
        <v>0.9</v>
      </c>
    </row>
    <row r="28" spans="2:9" x14ac:dyDescent="0.3">
      <c r="B28" s="10"/>
      <c r="C28" s="10">
        <v>24</v>
      </c>
      <c r="D28" s="10" t="s">
        <v>39</v>
      </c>
      <c r="E28" s="52">
        <f>1.42/3</f>
        <v>0.47333333333333333</v>
      </c>
      <c r="F28" s="10"/>
      <c r="G28" s="10">
        <v>1</v>
      </c>
      <c r="H28" s="12">
        <v>1</v>
      </c>
      <c r="I28" s="12">
        <f t="shared" si="0"/>
        <v>0.47333333333333333</v>
      </c>
    </row>
    <row r="29" spans="2:9" x14ac:dyDescent="0.3">
      <c r="B29" s="10"/>
      <c r="C29" s="10">
        <v>25</v>
      </c>
      <c r="D29" s="10" t="s">
        <v>40</v>
      </c>
      <c r="E29" s="52">
        <v>1.26</v>
      </c>
      <c r="F29" s="10"/>
      <c r="G29" s="10">
        <v>1</v>
      </c>
      <c r="H29" s="12">
        <v>4.0999999999999996</v>
      </c>
      <c r="I29" s="12">
        <f t="shared" si="0"/>
        <v>0.30731707317073176</v>
      </c>
    </row>
    <row r="30" spans="2:9" x14ac:dyDescent="0.3">
      <c r="B30" s="10"/>
      <c r="C30" s="10">
        <v>26</v>
      </c>
      <c r="D30" s="10" t="s">
        <v>41</v>
      </c>
      <c r="E30" s="52">
        <v>0.56000000000000005</v>
      </c>
      <c r="F30" s="10"/>
      <c r="G30" s="10">
        <v>1</v>
      </c>
      <c r="H30" s="12">
        <v>1</v>
      </c>
      <c r="I30" s="12">
        <f t="shared" si="0"/>
        <v>0.56000000000000005</v>
      </c>
    </row>
    <row r="31" spans="2:9" x14ac:dyDescent="0.3">
      <c r="B31" s="10"/>
      <c r="C31" s="10">
        <v>27</v>
      </c>
      <c r="D31" s="10" t="s">
        <v>42</v>
      </c>
      <c r="E31" s="52">
        <v>0.37</v>
      </c>
      <c r="F31" s="10"/>
      <c r="G31" s="10">
        <v>1</v>
      </c>
      <c r="H31" s="12">
        <v>1</v>
      </c>
      <c r="I31" s="12">
        <f t="shared" si="0"/>
        <v>0.37</v>
      </c>
    </row>
    <row r="32" spans="2:9" x14ac:dyDescent="0.3">
      <c r="B32" s="10"/>
      <c r="C32" s="10">
        <v>28</v>
      </c>
      <c r="D32" s="10" t="s">
        <v>43</v>
      </c>
      <c r="E32" s="52">
        <v>0.67</v>
      </c>
      <c r="F32" s="10"/>
      <c r="G32" s="10">
        <v>1</v>
      </c>
      <c r="H32" s="12">
        <v>1</v>
      </c>
      <c r="I32" s="12">
        <f t="shared" si="0"/>
        <v>0.67</v>
      </c>
    </row>
    <row r="33" spans="2:9" x14ac:dyDescent="0.3">
      <c r="B33" s="10"/>
      <c r="C33" s="10">
        <v>29</v>
      </c>
      <c r="D33" s="10" t="s">
        <v>44</v>
      </c>
      <c r="E33" s="52">
        <v>0.47</v>
      </c>
      <c r="F33" s="10"/>
      <c r="G33" s="10">
        <v>1</v>
      </c>
      <c r="H33" s="12">
        <v>1</v>
      </c>
      <c r="I33" s="12">
        <f t="shared" si="0"/>
        <v>0.47</v>
      </c>
    </row>
    <row r="34" spans="2:9" x14ac:dyDescent="0.3">
      <c r="B34" s="10"/>
      <c r="C34" s="10">
        <v>30</v>
      </c>
      <c r="D34" s="10" t="s">
        <v>32</v>
      </c>
      <c r="E34" s="52">
        <v>1.1599999999999999</v>
      </c>
      <c r="F34" s="10"/>
      <c r="G34" s="10">
        <v>1</v>
      </c>
      <c r="H34" s="12">
        <v>11</v>
      </c>
      <c r="I34" s="12">
        <f t="shared" si="0"/>
        <v>0.10545454545454545</v>
      </c>
    </row>
    <row r="35" spans="2:9" x14ac:dyDescent="0.3">
      <c r="B35" s="10"/>
      <c r="C35" s="10">
        <v>31</v>
      </c>
      <c r="D35" s="10" t="s">
        <v>45</v>
      </c>
      <c r="E35" s="52">
        <v>2.0499999999999998</v>
      </c>
      <c r="F35" s="10"/>
      <c r="G35" s="10">
        <v>1</v>
      </c>
      <c r="H35" s="12">
        <v>6</v>
      </c>
      <c r="I35" s="12">
        <f t="shared" si="0"/>
        <v>0.34166666666666662</v>
      </c>
    </row>
    <row r="36" spans="2:9" x14ac:dyDescent="0.3">
      <c r="B36" s="10"/>
      <c r="C36" s="10">
        <v>32</v>
      </c>
      <c r="D36" s="10" t="s">
        <v>46</v>
      </c>
      <c r="E36" s="52">
        <v>1.26</v>
      </c>
      <c r="F36" s="10"/>
      <c r="G36" s="10">
        <v>1</v>
      </c>
      <c r="H36" s="12">
        <v>18.7</v>
      </c>
      <c r="I36" s="12">
        <f t="shared" si="0"/>
        <v>6.737967914438503E-2</v>
      </c>
    </row>
    <row r="37" spans="2:9" x14ac:dyDescent="0.3">
      <c r="B37" s="10"/>
      <c r="C37" s="10">
        <v>33</v>
      </c>
      <c r="D37" s="10" t="s">
        <v>47</v>
      </c>
      <c r="E37" s="52">
        <v>0.81</v>
      </c>
      <c r="F37" s="10"/>
      <c r="G37" s="10">
        <v>1</v>
      </c>
      <c r="H37" s="12">
        <v>3</v>
      </c>
      <c r="I37" s="12">
        <f t="shared" ref="I37:I68" si="1">+(E37*G37)/H37</f>
        <v>0.27</v>
      </c>
    </row>
    <row r="38" spans="2:9" x14ac:dyDescent="0.3">
      <c r="B38" s="10"/>
      <c r="C38" s="10">
        <v>34</v>
      </c>
      <c r="D38" s="10" t="s">
        <v>48</v>
      </c>
      <c r="E38" s="52">
        <v>1</v>
      </c>
      <c r="F38" s="10"/>
      <c r="G38" s="10">
        <v>1</v>
      </c>
      <c r="H38" s="12">
        <v>1</v>
      </c>
      <c r="I38" s="12">
        <f t="shared" si="1"/>
        <v>1</v>
      </c>
    </row>
    <row r="39" spans="2:9" x14ac:dyDescent="0.3">
      <c r="B39" s="10"/>
      <c r="C39" s="10">
        <v>35</v>
      </c>
      <c r="D39" s="10" t="s">
        <v>49</v>
      </c>
      <c r="E39" s="52">
        <v>0.6</v>
      </c>
      <c r="F39" s="10"/>
      <c r="G39" s="10">
        <v>1</v>
      </c>
      <c r="H39" s="12">
        <v>1</v>
      </c>
      <c r="I39" s="12">
        <f t="shared" si="1"/>
        <v>0.6</v>
      </c>
    </row>
    <row r="40" spans="2:9" x14ac:dyDescent="0.3">
      <c r="B40" s="10"/>
      <c r="C40" s="10">
        <v>36</v>
      </c>
      <c r="D40" s="10" t="s">
        <v>50</v>
      </c>
      <c r="E40" s="52">
        <v>0.84</v>
      </c>
      <c r="F40" s="10"/>
      <c r="G40" s="10">
        <v>1</v>
      </c>
      <c r="H40" s="12">
        <v>1</v>
      </c>
      <c r="I40" s="12">
        <f t="shared" si="1"/>
        <v>0.84</v>
      </c>
    </row>
    <row r="41" spans="2:9" x14ac:dyDescent="0.3">
      <c r="B41" s="10"/>
      <c r="C41" s="10">
        <v>37</v>
      </c>
      <c r="D41" s="10" t="s">
        <v>51</v>
      </c>
      <c r="E41" s="52">
        <v>1.68</v>
      </c>
      <c r="F41" s="10"/>
      <c r="G41" s="10">
        <v>1</v>
      </c>
      <c r="H41" s="12">
        <v>1.7</v>
      </c>
      <c r="I41" s="12">
        <f t="shared" si="1"/>
        <v>0.9882352941176471</v>
      </c>
    </row>
    <row r="42" spans="2:9" x14ac:dyDescent="0.3">
      <c r="B42" s="10"/>
      <c r="C42" s="10">
        <v>38</v>
      </c>
      <c r="D42" s="10" t="s">
        <v>52</v>
      </c>
      <c r="E42" s="52">
        <v>2.25</v>
      </c>
      <c r="F42" s="10"/>
      <c r="G42" s="10">
        <v>1</v>
      </c>
      <c r="H42" s="12">
        <v>1</v>
      </c>
      <c r="I42" s="12">
        <f t="shared" si="1"/>
        <v>2.25</v>
      </c>
    </row>
    <row r="43" spans="2:9" x14ac:dyDescent="0.3">
      <c r="B43" s="10"/>
      <c r="C43" s="10">
        <v>39</v>
      </c>
      <c r="D43" s="10" t="s">
        <v>53</v>
      </c>
      <c r="E43" s="52">
        <f>+(2.31/100)*32</f>
        <v>0.73919999999999997</v>
      </c>
      <c r="F43" s="10"/>
      <c r="G43" s="10">
        <v>1</v>
      </c>
      <c r="H43" s="12">
        <v>1</v>
      </c>
      <c r="I43" s="12">
        <f t="shared" si="1"/>
        <v>0.73919999999999997</v>
      </c>
    </row>
    <row r="44" spans="2:9" x14ac:dyDescent="0.3">
      <c r="B44" s="10"/>
      <c r="C44" s="10">
        <v>40</v>
      </c>
      <c r="D44" s="10" t="s">
        <v>54</v>
      </c>
      <c r="E44" s="52">
        <v>1.8</v>
      </c>
      <c r="F44" s="10"/>
      <c r="G44" s="10">
        <v>1</v>
      </c>
      <c r="H44" s="12">
        <v>6.2</v>
      </c>
      <c r="I44" s="12">
        <f t="shared" si="1"/>
        <v>0.29032258064516131</v>
      </c>
    </row>
    <row r="45" spans="2:9" x14ac:dyDescent="0.3">
      <c r="B45" s="10"/>
      <c r="C45" s="10">
        <v>41</v>
      </c>
      <c r="D45" s="10" t="s">
        <v>55</v>
      </c>
      <c r="E45" s="52">
        <v>0.89</v>
      </c>
      <c r="F45" s="10"/>
      <c r="G45" s="10">
        <v>2</v>
      </c>
      <c r="H45" s="12">
        <v>1.4</v>
      </c>
      <c r="I45" s="12">
        <f t="shared" si="1"/>
        <v>1.2714285714285716</v>
      </c>
    </row>
    <row r="46" spans="2:9" x14ac:dyDescent="0.3">
      <c r="B46" s="10"/>
      <c r="C46" s="10">
        <v>42</v>
      </c>
      <c r="D46" s="10" t="s">
        <v>56</v>
      </c>
      <c r="E46" s="52">
        <v>0.79</v>
      </c>
      <c r="F46" s="10"/>
      <c r="G46" s="10">
        <v>1</v>
      </c>
      <c r="H46" s="12">
        <v>6</v>
      </c>
      <c r="I46" s="12">
        <f t="shared" si="1"/>
        <v>0.13166666666666668</v>
      </c>
    </row>
    <row r="47" spans="2:9" x14ac:dyDescent="0.3">
      <c r="B47" s="10"/>
      <c r="C47" s="10">
        <v>43</v>
      </c>
      <c r="D47" s="10" t="s">
        <v>57</v>
      </c>
      <c r="E47" s="52">
        <v>0.84</v>
      </c>
      <c r="F47" s="10"/>
      <c r="G47" s="10">
        <v>2</v>
      </c>
      <c r="H47" s="12">
        <v>2</v>
      </c>
      <c r="I47" s="12">
        <f t="shared" si="1"/>
        <v>0.84</v>
      </c>
    </row>
    <row r="48" spans="2:9" x14ac:dyDescent="0.3">
      <c r="B48" s="10"/>
      <c r="C48" s="10">
        <v>44</v>
      </c>
      <c r="D48" s="10" t="s">
        <v>911</v>
      </c>
      <c r="E48" s="52">
        <v>0.53</v>
      </c>
      <c r="F48" s="10"/>
      <c r="G48" s="10">
        <v>2</v>
      </c>
      <c r="H48" s="12">
        <v>4</v>
      </c>
      <c r="I48" s="12">
        <f t="shared" si="1"/>
        <v>0.26500000000000001</v>
      </c>
    </row>
    <row r="49" spans="2:9" x14ac:dyDescent="0.3">
      <c r="B49" s="10"/>
      <c r="C49" s="10">
        <v>45</v>
      </c>
      <c r="D49" s="10" t="s">
        <v>58</v>
      </c>
      <c r="E49" s="52">
        <v>0.59</v>
      </c>
      <c r="F49" s="10"/>
      <c r="G49" s="10">
        <v>1</v>
      </c>
      <c r="H49" s="12">
        <v>1</v>
      </c>
      <c r="I49" s="12">
        <f t="shared" si="1"/>
        <v>0.59</v>
      </c>
    </row>
    <row r="50" spans="2:9" x14ac:dyDescent="0.3">
      <c r="B50" s="10"/>
      <c r="C50" s="10">
        <v>46</v>
      </c>
      <c r="D50" s="10" t="s">
        <v>59</v>
      </c>
      <c r="E50" s="52">
        <v>1.94</v>
      </c>
      <c r="F50" s="10"/>
      <c r="G50" s="10">
        <v>1</v>
      </c>
      <c r="H50" s="12">
        <v>2</v>
      </c>
      <c r="I50" s="12">
        <f t="shared" si="1"/>
        <v>0.97</v>
      </c>
    </row>
    <row r="51" spans="2:9" x14ac:dyDescent="0.3">
      <c r="B51" s="10"/>
      <c r="C51" s="10">
        <v>47</v>
      </c>
      <c r="D51" s="10" t="s">
        <v>60</v>
      </c>
      <c r="E51" s="52">
        <v>1.5</v>
      </c>
      <c r="F51" s="10"/>
      <c r="G51" s="10">
        <v>1</v>
      </c>
      <c r="H51" s="12">
        <v>4</v>
      </c>
      <c r="I51" s="12">
        <f t="shared" si="1"/>
        <v>0.375</v>
      </c>
    </row>
    <row r="52" spans="2:9" x14ac:dyDescent="0.3">
      <c r="B52" s="10"/>
      <c r="C52" s="10">
        <v>48</v>
      </c>
      <c r="D52" s="10" t="s">
        <v>61</v>
      </c>
      <c r="E52" s="52">
        <v>0.47</v>
      </c>
      <c r="F52" s="10"/>
      <c r="G52" s="10">
        <v>1</v>
      </c>
      <c r="H52" s="12">
        <v>7.1</v>
      </c>
      <c r="I52" s="12">
        <f t="shared" si="1"/>
        <v>6.6197183098591544E-2</v>
      </c>
    </row>
    <row r="53" spans="2:9" x14ac:dyDescent="0.3">
      <c r="B53" s="10"/>
      <c r="C53" s="10">
        <v>49</v>
      </c>
      <c r="D53" s="10" t="s">
        <v>61</v>
      </c>
      <c r="E53" s="52">
        <v>0.44</v>
      </c>
      <c r="F53" s="10"/>
      <c r="G53" s="10">
        <v>1</v>
      </c>
      <c r="H53" s="12">
        <v>18</v>
      </c>
      <c r="I53" s="12">
        <f t="shared" si="1"/>
        <v>2.4444444444444446E-2</v>
      </c>
    </row>
    <row r="54" spans="2:9" x14ac:dyDescent="0.3">
      <c r="B54" s="10"/>
      <c r="C54" s="10">
        <v>50</v>
      </c>
      <c r="D54" s="10" t="s">
        <v>62</v>
      </c>
      <c r="E54" s="52">
        <v>1.5</v>
      </c>
      <c r="F54" s="10"/>
      <c r="G54" s="10">
        <v>1</v>
      </c>
      <c r="H54" s="12">
        <v>4.4000000000000004</v>
      </c>
      <c r="I54" s="12">
        <f t="shared" si="1"/>
        <v>0.34090909090909088</v>
      </c>
    </row>
    <row r="55" spans="2:9" x14ac:dyDescent="0.3">
      <c r="B55" s="10"/>
      <c r="C55" s="10">
        <v>51</v>
      </c>
      <c r="D55" s="10" t="s">
        <v>63</v>
      </c>
      <c r="E55" s="52">
        <v>1.1000000000000001</v>
      </c>
      <c r="F55" s="10"/>
      <c r="G55" s="10">
        <v>1</v>
      </c>
      <c r="H55" s="12">
        <v>12.5</v>
      </c>
      <c r="I55" s="12">
        <f t="shared" si="1"/>
        <v>8.8000000000000009E-2</v>
      </c>
    </row>
    <row r="56" spans="2:9" x14ac:dyDescent="0.3">
      <c r="B56" s="10"/>
      <c r="C56" s="10">
        <v>52</v>
      </c>
      <c r="D56" s="10" t="s">
        <v>64</v>
      </c>
      <c r="E56" s="52">
        <v>1.6</v>
      </c>
      <c r="F56" s="10"/>
      <c r="G56" s="10">
        <v>1</v>
      </c>
      <c r="H56" s="12">
        <v>8</v>
      </c>
      <c r="I56" s="12">
        <f t="shared" si="1"/>
        <v>0.2</v>
      </c>
    </row>
    <row r="57" spans="2:9" x14ac:dyDescent="0.3">
      <c r="B57" s="10"/>
      <c r="C57" s="10">
        <v>53</v>
      </c>
      <c r="D57" s="10" t="s">
        <v>64</v>
      </c>
      <c r="E57" s="52">
        <v>1.6</v>
      </c>
      <c r="F57" s="10"/>
      <c r="G57" s="10">
        <v>1</v>
      </c>
      <c r="H57" s="12">
        <v>8</v>
      </c>
      <c r="I57" s="12">
        <f t="shared" si="1"/>
        <v>0.2</v>
      </c>
    </row>
    <row r="58" spans="2:9" x14ac:dyDescent="0.3">
      <c r="B58" s="10"/>
      <c r="C58" s="10">
        <v>54</v>
      </c>
      <c r="D58" s="10" t="s">
        <v>65</v>
      </c>
      <c r="E58" s="52">
        <v>0.55000000000000004</v>
      </c>
      <c r="F58" s="10"/>
      <c r="G58" s="10">
        <v>1</v>
      </c>
      <c r="H58" s="12">
        <v>1</v>
      </c>
      <c r="I58" s="12">
        <f t="shared" si="1"/>
        <v>0.55000000000000004</v>
      </c>
    </row>
    <row r="59" spans="2:9" x14ac:dyDescent="0.3">
      <c r="B59" s="10"/>
      <c r="C59" s="10">
        <v>55</v>
      </c>
      <c r="D59" s="10" t="s">
        <v>66</v>
      </c>
      <c r="E59" s="52">
        <v>1.99</v>
      </c>
      <c r="F59" s="10"/>
      <c r="G59" s="10">
        <v>1</v>
      </c>
      <c r="H59" s="12">
        <v>4.5</v>
      </c>
      <c r="I59" s="12">
        <f t="shared" si="1"/>
        <v>0.44222222222222224</v>
      </c>
    </row>
    <row r="60" spans="2:9" x14ac:dyDescent="0.3">
      <c r="B60" s="10"/>
      <c r="C60" s="10">
        <v>56</v>
      </c>
      <c r="D60" s="10" t="s">
        <v>67</v>
      </c>
      <c r="E60" s="52">
        <v>0.53</v>
      </c>
      <c r="F60" s="10"/>
      <c r="G60" s="10">
        <v>1</v>
      </c>
      <c r="H60" s="12">
        <v>17.7</v>
      </c>
      <c r="I60" s="12">
        <f t="shared" si="1"/>
        <v>2.9943502824858761E-2</v>
      </c>
    </row>
    <row r="61" spans="2:9" x14ac:dyDescent="0.3">
      <c r="B61" s="10"/>
      <c r="C61" s="10">
        <v>57</v>
      </c>
      <c r="D61" s="10" t="s">
        <v>67</v>
      </c>
      <c r="E61" s="52">
        <v>0.53</v>
      </c>
      <c r="F61" s="10"/>
      <c r="G61" s="10">
        <v>1</v>
      </c>
      <c r="H61" s="12">
        <v>6</v>
      </c>
      <c r="I61" s="12">
        <f t="shared" si="1"/>
        <v>8.8333333333333333E-2</v>
      </c>
    </row>
    <row r="62" spans="2:9" x14ac:dyDescent="0.3">
      <c r="B62" s="10"/>
      <c r="C62" s="10">
        <v>58</v>
      </c>
      <c r="D62" s="10" t="s">
        <v>68</v>
      </c>
      <c r="E62" s="52">
        <v>1.2</v>
      </c>
      <c r="F62" s="10"/>
      <c r="G62" s="10">
        <v>1</v>
      </c>
      <c r="H62" s="12">
        <v>9.5</v>
      </c>
      <c r="I62" s="12">
        <f t="shared" si="1"/>
        <v>0.12631578947368421</v>
      </c>
    </row>
    <row r="63" spans="2:9" x14ac:dyDescent="0.3">
      <c r="B63" s="10"/>
      <c r="C63" s="10">
        <v>59</v>
      </c>
      <c r="D63" s="10" t="s">
        <v>69</v>
      </c>
      <c r="E63" s="52">
        <v>2</v>
      </c>
      <c r="F63" s="10"/>
      <c r="G63" s="10">
        <v>3</v>
      </c>
      <c r="H63" s="12">
        <v>3</v>
      </c>
      <c r="I63" s="12">
        <f t="shared" si="1"/>
        <v>2</v>
      </c>
    </row>
    <row r="64" spans="2:9" x14ac:dyDescent="0.3">
      <c r="B64" s="10"/>
      <c r="C64" s="10">
        <v>60</v>
      </c>
      <c r="D64" s="10" t="s">
        <v>70</v>
      </c>
      <c r="E64" s="52">
        <v>0.63</v>
      </c>
      <c r="F64" s="10"/>
      <c r="G64" s="10">
        <v>2</v>
      </c>
      <c r="H64" s="12">
        <v>1</v>
      </c>
      <c r="I64" s="12">
        <f t="shared" si="1"/>
        <v>1.26</v>
      </c>
    </row>
    <row r="65" spans="2:11" x14ac:dyDescent="0.3">
      <c r="B65" s="10"/>
      <c r="C65" s="10">
        <v>61</v>
      </c>
      <c r="D65" s="10" t="s">
        <v>70</v>
      </c>
      <c r="E65" s="52">
        <v>0.63</v>
      </c>
      <c r="F65" s="10"/>
      <c r="G65" s="10">
        <v>1</v>
      </c>
      <c r="H65" s="12">
        <v>4</v>
      </c>
      <c r="I65" s="12">
        <f t="shared" si="1"/>
        <v>0.1575</v>
      </c>
    </row>
    <row r="66" spans="2:11" x14ac:dyDescent="0.3">
      <c r="B66" s="10"/>
      <c r="C66" s="10">
        <v>62</v>
      </c>
      <c r="D66" s="10" t="s">
        <v>71</v>
      </c>
      <c r="E66" s="52">
        <v>1.1000000000000001</v>
      </c>
      <c r="F66" s="10"/>
      <c r="G66" s="10">
        <v>1</v>
      </c>
      <c r="H66" s="12">
        <v>33</v>
      </c>
      <c r="I66" s="12">
        <f t="shared" si="1"/>
        <v>3.3333333333333333E-2</v>
      </c>
    </row>
    <row r="67" spans="2:11" x14ac:dyDescent="0.3">
      <c r="B67" s="10"/>
      <c r="C67" s="10">
        <v>63</v>
      </c>
      <c r="D67" s="10" t="s">
        <v>72</v>
      </c>
      <c r="E67" s="52">
        <v>3.05</v>
      </c>
      <c r="F67" s="10"/>
      <c r="G67" s="10">
        <v>1</v>
      </c>
      <c r="H67" s="12">
        <v>5.9</v>
      </c>
      <c r="I67" s="12">
        <f t="shared" si="1"/>
        <v>0.51694915254237284</v>
      </c>
    </row>
    <row r="68" spans="2:11" x14ac:dyDescent="0.3">
      <c r="B68" s="10"/>
      <c r="C68" s="10">
        <v>64</v>
      </c>
      <c r="D68" s="10" t="s">
        <v>73</v>
      </c>
      <c r="E68" s="52">
        <v>2.1</v>
      </c>
      <c r="F68" s="10"/>
      <c r="G68" s="10">
        <v>1</v>
      </c>
      <c r="H68" s="12">
        <v>1.4</v>
      </c>
      <c r="I68" s="12">
        <f t="shared" si="1"/>
        <v>1.5000000000000002</v>
      </c>
    </row>
    <row r="69" spans="2:11" x14ac:dyDescent="0.3">
      <c r="B69" s="10"/>
      <c r="C69" s="10">
        <v>65</v>
      </c>
      <c r="D69" s="10" t="s">
        <v>910</v>
      </c>
      <c r="E69" s="52">
        <v>0.89</v>
      </c>
      <c r="F69" s="10"/>
      <c r="G69" s="10">
        <v>1</v>
      </c>
      <c r="H69" s="12">
        <v>4</v>
      </c>
      <c r="I69" s="12">
        <f t="shared" ref="I69:I94" si="2">+(E69*G69)/H69</f>
        <v>0.2225</v>
      </c>
    </row>
    <row r="70" spans="2:11" x14ac:dyDescent="0.3">
      <c r="B70" s="10"/>
      <c r="C70" s="10">
        <v>66</v>
      </c>
      <c r="D70" s="10" t="s">
        <v>75</v>
      </c>
      <c r="E70" s="52">
        <v>1.98</v>
      </c>
      <c r="F70" s="10"/>
      <c r="G70" s="10">
        <v>1</v>
      </c>
      <c r="H70" s="12">
        <v>1</v>
      </c>
      <c r="I70" s="12">
        <f t="shared" si="2"/>
        <v>1.98</v>
      </c>
    </row>
    <row r="71" spans="2:11" x14ac:dyDescent="0.3">
      <c r="B71" s="10"/>
      <c r="C71" s="10">
        <v>67</v>
      </c>
      <c r="D71" s="10" t="s">
        <v>76</v>
      </c>
      <c r="E71" s="52">
        <v>0.74</v>
      </c>
      <c r="F71" s="10"/>
      <c r="G71" s="10">
        <v>1</v>
      </c>
      <c r="H71" s="12">
        <v>16</v>
      </c>
      <c r="I71" s="12">
        <f t="shared" si="2"/>
        <v>4.6249999999999999E-2</v>
      </c>
    </row>
    <row r="72" spans="2:11" x14ac:dyDescent="0.3">
      <c r="B72" s="10"/>
      <c r="C72" s="10">
        <v>68</v>
      </c>
      <c r="D72" s="10" t="s">
        <v>912</v>
      </c>
      <c r="E72" s="52"/>
      <c r="F72" s="10"/>
      <c r="G72" s="10">
        <v>1</v>
      </c>
      <c r="H72" s="12">
        <v>52.14</v>
      </c>
      <c r="I72" s="12">
        <f t="shared" si="2"/>
        <v>0</v>
      </c>
    </row>
    <row r="73" spans="2:11" x14ac:dyDescent="0.3">
      <c r="B73" s="10"/>
      <c r="C73" s="10">
        <v>69</v>
      </c>
      <c r="D73" s="10" t="s">
        <v>913</v>
      </c>
      <c r="E73" s="52"/>
      <c r="F73" s="10"/>
      <c r="G73" s="10">
        <v>1</v>
      </c>
      <c r="H73" s="12">
        <v>4.3499999999999996</v>
      </c>
      <c r="I73" s="12">
        <f t="shared" si="2"/>
        <v>0</v>
      </c>
      <c r="J73" s="21"/>
      <c r="K73" s="72"/>
    </row>
    <row r="74" spans="2:11" x14ac:dyDescent="0.3">
      <c r="B74" s="10"/>
      <c r="C74" s="10">
        <v>70</v>
      </c>
      <c r="D74" s="10" t="s">
        <v>964</v>
      </c>
      <c r="E74" s="52">
        <v>1.1599999999999999</v>
      </c>
      <c r="F74" s="10"/>
      <c r="G74" s="10">
        <v>1</v>
      </c>
      <c r="H74" s="12">
        <v>1</v>
      </c>
      <c r="I74" s="12">
        <f t="shared" si="2"/>
        <v>1.1599999999999999</v>
      </c>
      <c r="J74" s="75"/>
      <c r="K74" s="72"/>
    </row>
    <row r="75" spans="2:11" x14ac:dyDescent="0.3">
      <c r="B75" s="10"/>
      <c r="C75" s="10">
        <v>71</v>
      </c>
      <c r="D75" s="10" t="s">
        <v>970</v>
      </c>
      <c r="E75" s="52">
        <v>2.63</v>
      </c>
      <c r="F75" s="10"/>
      <c r="G75" s="10">
        <v>1</v>
      </c>
      <c r="H75" s="12">
        <v>1</v>
      </c>
      <c r="I75" s="12">
        <f t="shared" si="2"/>
        <v>2.63</v>
      </c>
      <c r="J75" s="75"/>
      <c r="K75" s="72"/>
    </row>
    <row r="76" spans="2:11" x14ac:dyDescent="0.3">
      <c r="B76" s="10"/>
      <c r="C76" s="10">
        <v>72</v>
      </c>
      <c r="D76" s="10" t="s">
        <v>278</v>
      </c>
      <c r="E76" s="52">
        <v>1.58</v>
      </c>
      <c r="F76" s="10"/>
      <c r="G76" s="10">
        <v>1</v>
      </c>
      <c r="H76" s="12">
        <v>4</v>
      </c>
      <c r="I76" s="12">
        <f t="shared" si="2"/>
        <v>0.39500000000000002</v>
      </c>
      <c r="J76" s="75"/>
      <c r="K76" s="72"/>
    </row>
    <row r="77" spans="2:11" x14ac:dyDescent="0.3">
      <c r="B77" s="10"/>
      <c r="C77" s="10">
        <v>73</v>
      </c>
      <c r="D77" s="10" t="s">
        <v>965</v>
      </c>
      <c r="E77" s="52">
        <v>0.6</v>
      </c>
      <c r="F77" s="10"/>
      <c r="G77" s="10">
        <v>1</v>
      </c>
      <c r="H77" s="12">
        <v>1.5</v>
      </c>
      <c r="I77" s="12">
        <f t="shared" si="2"/>
        <v>0.39999999999999997</v>
      </c>
      <c r="J77" s="75"/>
      <c r="K77" s="72"/>
    </row>
    <row r="78" spans="2:11" x14ac:dyDescent="0.3">
      <c r="B78" s="10"/>
      <c r="C78" s="10">
        <v>74</v>
      </c>
      <c r="D78" s="10" t="s">
        <v>346</v>
      </c>
      <c r="E78" s="52">
        <v>0.32</v>
      </c>
      <c r="F78" s="10"/>
      <c r="G78" s="10">
        <v>1</v>
      </c>
      <c r="H78" s="12">
        <v>4</v>
      </c>
      <c r="I78" s="12">
        <f t="shared" si="2"/>
        <v>0.08</v>
      </c>
      <c r="J78" s="75"/>
      <c r="K78" s="72"/>
    </row>
    <row r="79" spans="2:11" x14ac:dyDescent="0.3">
      <c r="B79" s="10"/>
      <c r="C79" s="10">
        <v>75</v>
      </c>
      <c r="D79" s="10" t="s">
        <v>966</v>
      </c>
      <c r="E79" s="52">
        <v>1.05</v>
      </c>
      <c r="F79" s="10"/>
      <c r="G79" s="10">
        <v>1</v>
      </c>
      <c r="H79" s="12">
        <v>6</v>
      </c>
      <c r="I79" s="12">
        <f t="shared" si="2"/>
        <v>0.17500000000000002</v>
      </c>
      <c r="J79" s="75"/>
      <c r="K79" s="72"/>
    </row>
    <row r="80" spans="2:11" x14ac:dyDescent="0.3">
      <c r="B80" s="10"/>
      <c r="C80" s="10">
        <v>76</v>
      </c>
      <c r="D80" s="10" t="s">
        <v>423</v>
      </c>
      <c r="E80" s="52">
        <v>2.31</v>
      </c>
      <c r="F80" s="10"/>
      <c r="G80" s="10">
        <v>1</v>
      </c>
      <c r="H80" s="12">
        <v>6</v>
      </c>
      <c r="I80" s="12">
        <f t="shared" si="2"/>
        <v>0.38500000000000001</v>
      </c>
      <c r="J80" s="75"/>
      <c r="K80" s="72"/>
    </row>
    <row r="81" spans="2:12" x14ac:dyDescent="0.3">
      <c r="B81" s="10"/>
      <c r="C81" s="10">
        <v>77</v>
      </c>
      <c r="D81" s="10" t="s">
        <v>654</v>
      </c>
      <c r="E81" s="52">
        <v>0.89</v>
      </c>
      <c r="F81" s="10"/>
      <c r="G81" s="10">
        <v>1</v>
      </c>
      <c r="H81" s="12">
        <v>2</v>
      </c>
      <c r="I81" s="12">
        <f t="shared" si="2"/>
        <v>0.44500000000000001</v>
      </c>
      <c r="J81" s="75"/>
      <c r="K81" s="72"/>
    </row>
    <row r="82" spans="2:12" x14ac:dyDescent="0.3">
      <c r="B82" s="10"/>
      <c r="C82" s="10">
        <v>78</v>
      </c>
      <c r="D82" s="10" t="s">
        <v>967</v>
      </c>
      <c r="E82" s="52">
        <v>2</v>
      </c>
      <c r="F82" s="10"/>
      <c r="G82" s="10">
        <v>1</v>
      </c>
      <c r="H82" s="12">
        <v>1</v>
      </c>
      <c r="I82" s="12">
        <f t="shared" si="2"/>
        <v>2</v>
      </c>
      <c r="J82" s="75"/>
      <c r="K82" s="72"/>
    </row>
    <row r="83" spans="2:12" x14ac:dyDescent="0.3">
      <c r="B83" s="10"/>
      <c r="C83" s="10">
        <v>79</v>
      </c>
      <c r="D83" s="10" t="s">
        <v>968</v>
      </c>
      <c r="E83" s="52">
        <v>0.68</v>
      </c>
      <c r="F83" s="10"/>
      <c r="G83" s="10">
        <v>1</v>
      </c>
      <c r="H83" s="12">
        <v>2</v>
      </c>
      <c r="I83" s="12">
        <f t="shared" si="2"/>
        <v>0.34</v>
      </c>
      <c r="J83" s="75"/>
      <c r="K83" s="72"/>
    </row>
    <row r="84" spans="2:12" x14ac:dyDescent="0.3">
      <c r="B84" s="10"/>
      <c r="C84" s="10">
        <v>80</v>
      </c>
      <c r="D84" s="10" t="s">
        <v>286</v>
      </c>
      <c r="E84" s="52">
        <v>0.95</v>
      </c>
      <c r="F84" s="10"/>
      <c r="G84" s="10">
        <v>1</v>
      </c>
      <c r="H84" s="12">
        <v>1</v>
      </c>
      <c r="I84" s="12">
        <f t="shared" si="2"/>
        <v>0.95</v>
      </c>
      <c r="J84" s="75"/>
      <c r="K84" s="72"/>
    </row>
    <row r="85" spans="2:12" x14ac:dyDescent="0.3">
      <c r="B85" s="10"/>
      <c r="C85" s="10">
        <v>81</v>
      </c>
      <c r="D85" s="10" t="s">
        <v>427</v>
      </c>
      <c r="E85" s="52">
        <v>0.95</v>
      </c>
      <c r="F85" s="10"/>
      <c r="G85" s="10">
        <v>1</v>
      </c>
      <c r="H85" s="12">
        <v>2.7</v>
      </c>
      <c r="I85" s="12">
        <f t="shared" si="2"/>
        <v>0.3518518518518518</v>
      </c>
      <c r="J85" s="75"/>
      <c r="K85" s="72"/>
    </row>
    <row r="86" spans="2:12" x14ac:dyDescent="0.3">
      <c r="B86" s="10"/>
      <c r="C86" s="10">
        <v>82</v>
      </c>
      <c r="D86" s="10" t="s">
        <v>357</v>
      </c>
      <c r="E86" s="52">
        <v>3</v>
      </c>
      <c r="F86" s="10"/>
      <c r="G86" s="10">
        <v>1</v>
      </c>
      <c r="H86" s="12">
        <v>12</v>
      </c>
      <c r="I86" s="12">
        <f t="shared" si="2"/>
        <v>0.25</v>
      </c>
      <c r="J86" s="75"/>
      <c r="K86" s="72"/>
    </row>
    <row r="87" spans="2:12" x14ac:dyDescent="0.3">
      <c r="B87" s="10"/>
      <c r="C87" s="10">
        <v>83</v>
      </c>
      <c r="D87" s="10" t="s">
        <v>360</v>
      </c>
      <c r="E87" s="52">
        <v>0.47</v>
      </c>
      <c r="F87" s="10"/>
      <c r="G87" s="10">
        <v>1</v>
      </c>
      <c r="H87" s="12">
        <v>1</v>
      </c>
      <c r="I87" s="12">
        <f t="shared" si="2"/>
        <v>0.47</v>
      </c>
      <c r="J87" s="75"/>
      <c r="K87" s="72"/>
    </row>
    <row r="88" spans="2:12" x14ac:dyDescent="0.3">
      <c r="B88" s="10"/>
      <c r="C88" s="10">
        <v>84</v>
      </c>
      <c r="D88" s="10" t="s">
        <v>1288</v>
      </c>
      <c r="E88" s="52">
        <v>0.47</v>
      </c>
      <c r="F88" s="10"/>
      <c r="G88" s="10">
        <v>1</v>
      </c>
      <c r="H88" s="12">
        <v>1</v>
      </c>
      <c r="I88" s="12">
        <f t="shared" si="2"/>
        <v>0.47</v>
      </c>
      <c r="J88" s="75"/>
      <c r="K88" s="72"/>
    </row>
    <row r="89" spans="2:12" x14ac:dyDescent="0.3">
      <c r="B89" s="10"/>
      <c r="C89" s="10">
        <v>85</v>
      </c>
      <c r="D89" s="10" t="s">
        <v>362</v>
      </c>
      <c r="E89" s="52">
        <v>0.79</v>
      </c>
      <c r="F89" s="10"/>
      <c r="G89" s="10">
        <v>1</v>
      </c>
      <c r="H89" s="12">
        <v>1.8</v>
      </c>
      <c r="I89" s="12">
        <f t="shared" si="2"/>
        <v>0.43888888888888888</v>
      </c>
      <c r="J89" s="75"/>
      <c r="K89" s="72"/>
    </row>
    <row r="90" spans="2:12" x14ac:dyDescent="0.3">
      <c r="B90" s="10"/>
      <c r="C90" s="10">
        <v>86</v>
      </c>
      <c r="D90" s="28" t="s">
        <v>1305</v>
      </c>
      <c r="E90" s="52"/>
      <c r="F90" s="10"/>
      <c r="G90" s="10">
        <v>1</v>
      </c>
      <c r="H90" s="12">
        <v>3</v>
      </c>
      <c r="I90" s="12">
        <f t="shared" si="2"/>
        <v>0</v>
      </c>
      <c r="J90" s="75"/>
      <c r="K90" s="72"/>
    </row>
    <row r="91" spans="2:12" x14ac:dyDescent="0.3">
      <c r="B91" s="10"/>
      <c r="C91" s="10">
        <v>87</v>
      </c>
      <c r="D91" s="10" t="s">
        <v>660</v>
      </c>
      <c r="E91" s="52">
        <v>1.94</v>
      </c>
      <c r="F91" s="10"/>
      <c r="G91" s="10">
        <v>1</v>
      </c>
      <c r="H91" s="12">
        <v>12</v>
      </c>
      <c r="I91" s="12">
        <f t="shared" si="2"/>
        <v>0.16166666666666665</v>
      </c>
      <c r="J91" s="75"/>
      <c r="K91" s="72"/>
    </row>
    <row r="92" spans="2:12" x14ac:dyDescent="0.3">
      <c r="B92" s="10"/>
      <c r="C92" s="10">
        <v>88</v>
      </c>
      <c r="D92" s="10" t="s">
        <v>617</v>
      </c>
      <c r="E92" s="52">
        <v>0.37</v>
      </c>
      <c r="F92" s="10"/>
      <c r="G92" s="10">
        <v>1</v>
      </c>
      <c r="H92" s="12">
        <v>4</v>
      </c>
      <c r="I92" s="12">
        <f t="shared" si="2"/>
        <v>9.2499999999999999E-2</v>
      </c>
      <c r="J92" s="75"/>
      <c r="K92" s="72"/>
    </row>
    <row r="93" spans="2:12" x14ac:dyDescent="0.3">
      <c r="B93" s="10"/>
      <c r="C93" s="10">
        <v>89</v>
      </c>
      <c r="D93" s="10" t="s">
        <v>971</v>
      </c>
      <c r="E93" s="52">
        <v>0.84</v>
      </c>
      <c r="F93" s="10"/>
      <c r="G93" s="10">
        <v>1</v>
      </c>
      <c r="H93" s="12">
        <v>2.5</v>
      </c>
      <c r="I93" s="12">
        <f t="shared" si="2"/>
        <v>0.33599999999999997</v>
      </c>
      <c r="J93" s="75"/>
      <c r="K93" s="72"/>
    </row>
    <row r="94" spans="2:12" x14ac:dyDescent="0.3">
      <c r="B94" s="10"/>
      <c r="C94" s="10">
        <v>90</v>
      </c>
      <c r="D94" s="10" t="s">
        <v>969</v>
      </c>
      <c r="E94" s="52">
        <v>1</v>
      </c>
      <c r="F94" s="10"/>
      <c r="G94" s="10">
        <v>1</v>
      </c>
      <c r="H94" s="12">
        <v>12</v>
      </c>
      <c r="I94" s="12">
        <f t="shared" si="2"/>
        <v>8.3333333333333329E-2</v>
      </c>
      <c r="J94" s="21" t="s">
        <v>802</v>
      </c>
      <c r="K94" s="72">
        <f>SUM(I5:I94)</f>
        <v>69.70881679662395</v>
      </c>
      <c r="L94" s="72">
        <f>COUNT(I5:I94)</f>
        <v>90</v>
      </c>
    </row>
    <row r="95" spans="2:12" x14ac:dyDescent="0.3">
      <c r="B95" s="11" t="s">
        <v>9</v>
      </c>
      <c r="C95" s="10"/>
      <c r="D95" s="10"/>
      <c r="E95" s="52"/>
      <c r="F95" s="10"/>
      <c r="G95" s="10"/>
      <c r="H95" s="12"/>
      <c r="I95" s="12"/>
    </row>
    <row r="96" spans="2:12" x14ac:dyDescent="0.3">
      <c r="B96" s="10"/>
      <c r="C96" s="10">
        <v>91</v>
      </c>
      <c r="D96" s="10" t="s">
        <v>78</v>
      </c>
      <c r="E96" s="52">
        <v>24.15</v>
      </c>
      <c r="F96" s="10"/>
      <c r="G96" s="76">
        <v>1</v>
      </c>
      <c r="H96" s="12">
        <v>52</v>
      </c>
      <c r="I96" s="12">
        <f>+(E96*G96)/H96</f>
        <v>0.46442307692307688</v>
      </c>
      <c r="J96" s="21" t="s">
        <v>1474</v>
      </c>
      <c r="K96" s="72"/>
    </row>
    <row r="97" spans="2:12" x14ac:dyDescent="0.3">
      <c r="B97" s="10"/>
      <c r="C97" s="10">
        <v>92</v>
      </c>
      <c r="D97" s="10" t="s">
        <v>618</v>
      </c>
      <c r="E97" s="52">
        <v>3.6</v>
      </c>
      <c r="F97" s="10"/>
      <c r="G97" s="76">
        <v>1</v>
      </c>
      <c r="H97" s="12">
        <v>1</v>
      </c>
      <c r="I97" s="12">
        <f>+(E97*G97)/H97</f>
        <v>3.6</v>
      </c>
      <c r="J97" s="75"/>
      <c r="K97" s="72"/>
    </row>
    <row r="98" spans="2:12" x14ac:dyDescent="0.3">
      <c r="B98" s="10"/>
      <c r="C98" s="10"/>
      <c r="D98" s="10"/>
      <c r="E98" s="52"/>
      <c r="F98" s="10"/>
      <c r="G98" s="76"/>
      <c r="H98" s="12"/>
      <c r="I98" s="12"/>
      <c r="J98" s="75" t="s">
        <v>1473</v>
      </c>
      <c r="K98" s="72"/>
    </row>
    <row r="99" spans="2:12" x14ac:dyDescent="0.3">
      <c r="B99" s="10"/>
      <c r="C99" s="10">
        <v>94</v>
      </c>
      <c r="D99" s="10" t="s">
        <v>1289</v>
      </c>
      <c r="E99" s="52">
        <v>12.5</v>
      </c>
      <c r="F99" s="10"/>
      <c r="G99" s="76">
        <v>1</v>
      </c>
      <c r="H99" s="12">
        <v>2</v>
      </c>
      <c r="I99" s="12">
        <f>+(E99*G99)/H99</f>
        <v>6.25</v>
      </c>
      <c r="J99" s="21" t="s">
        <v>297</v>
      </c>
      <c r="K99" s="72">
        <f>SUM(I96:I99)</f>
        <v>10.314423076923077</v>
      </c>
      <c r="L99" s="72">
        <f>COUNT(I96:I99)</f>
        <v>3</v>
      </c>
    </row>
    <row r="100" spans="2:12" x14ac:dyDescent="0.3">
      <c r="B100" s="11" t="s">
        <v>10</v>
      </c>
      <c r="C100" s="10"/>
      <c r="D100" s="10"/>
      <c r="E100" s="52"/>
      <c r="F100" s="10"/>
      <c r="G100" s="10"/>
      <c r="H100" s="12"/>
      <c r="I100" s="12"/>
    </row>
    <row r="101" spans="2:12" x14ac:dyDescent="0.3">
      <c r="B101" s="10"/>
      <c r="C101" s="10">
        <v>95</v>
      </c>
      <c r="D101" s="14" t="s">
        <v>79</v>
      </c>
      <c r="E101" s="53">
        <v>9.6</v>
      </c>
      <c r="F101" s="10"/>
      <c r="G101" s="10">
        <v>2</v>
      </c>
      <c r="H101" s="12">
        <v>52</v>
      </c>
      <c r="I101" s="12">
        <f t="shared" ref="I101:I131" si="3">+(E101*G101)/H101</f>
        <v>0.3692307692307692</v>
      </c>
    </row>
    <row r="102" spans="2:12" x14ac:dyDescent="0.3">
      <c r="B102" s="10"/>
      <c r="C102" s="10">
        <v>96</v>
      </c>
      <c r="D102" s="14" t="s">
        <v>80</v>
      </c>
      <c r="E102" s="53">
        <v>12.8</v>
      </c>
      <c r="F102" s="10"/>
      <c r="G102" s="10">
        <v>3</v>
      </c>
      <c r="H102" s="12">
        <v>52</v>
      </c>
      <c r="I102" s="12">
        <f t="shared" si="3"/>
        <v>0.73846153846153861</v>
      </c>
    </row>
    <row r="103" spans="2:12" x14ac:dyDescent="0.3">
      <c r="B103" s="10"/>
      <c r="C103" s="10">
        <v>97</v>
      </c>
      <c r="D103" s="14" t="s">
        <v>81</v>
      </c>
      <c r="E103" s="53">
        <v>29.5</v>
      </c>
      <c r="F103" s="10"/>
      <c r="G103" s="10">
        <v>1</v>
      </c>
      <c r="H103" s="12">
        <v>156</v>
      </c>
      <c r="I103" s="12">
        <f t="shared" si="3"/>
        <v>0.1891025641025641</v>
      </c>
    </row>
    <row r="104" spans="2:12" x14ac:dyDescent="0.3">
      <c r="B104" s="10"/>
      <c r="C104" s="10">
        <v>98</v>
      </c>
      <c r="D104" s="14" t="s">
        <v>82</v>
      </c>
      <c r="E104" s="53">
        <v>19.5</v>
      </c>
      <c r="F104" s="10"/>
      <c r="G104" s="10">
        <v>2</v>
      </c>
      <c r="H104" s="12">
        <v>104</v>
      </c>
      <c r="I104" s="12">
        <f t="shared" si="3"/>
        <v>0.375</v>
      </c>
      <c r="J104" s="77"/>
    </row>
    <row r="105" spans="2:12" x14ac:dyDescent="0.3">
      <c r="B105" s="10"/>
      <c r="C105" s="10">
        <v>99</v>
      </c>
      <c r="D105" s="14" t="s">
        <v>83</v>
      </c>
      <c r="E105" s="53">
        <v>4</v>
      </c>
      <c r="F105" s="10"/>
      <c r="G105" s="10">
        <v>3</v>
      </c>
      <c r="H105" s="12">
        <v>52</v>
      </c>
      <c r="I105" s="12">
        <f t="shared" si="3"/>
        <v>0.23076923076923078</v>
      </c>
    </row>
    <row r="106" spans="2:12" x14ac:dyDescent="0.3">
      <c r="B106" s="10"/>
      <c r="C106" s="10">
        <v>100</v>
      </c>
      <c r="D106" s="14" t="s">
        <v>84</v>
      </c>
      <c r="E106" s="53">
        <v>7.5</v>
      </c>
      <c r="F106" s="10"/>
      <c r="G106" s="10">
        <v>3</v>
      </c>
      <c r="H106" s="12">
        <v>52</v>
      </c>
      <c r="I106" s="12">
        <f t="shared" si="3"/>
        <v>0.43269230769230771</v>
      </c>
    </row>
    <row r="107" spans="2:12" x14ac:dyDescent="0.3">
      <c r="B107" s="10"/>
      <c r="C107" s="10">
        <v>101</v>
      </c>
      <c r="D107" s="14" t="s">
        <v>85</v>
      </c>
      <c r="E107" s="53">
        <v>16</v>
      </c>
      <c r="F107" s="10"/>
      <c r="G107" s="10">
        <v>3</v>
      </c>
      <c r="H107" s="12">
        <v>52</v>
      </c>
      <c r="I107" s="12">
        <f t="shared" si="3"/>
        <v>0.92307692307692313</v>
      </c>
    </row>
    <row r="108" spans="2:12" x14ac:dyDescent="0.3">
      <c r="B108" s="10"/>
      <c r="C108" s="10">
        <v>102</v>
      </c>
      <c r="D108" s="14" t="s">
        <v>86</v>
      </c>
      <c r="E108" s="53">
        <v>16</v>
      </c>
      <c r="F108" s="10"/>
      <c r="G108" s="10">
        <v>3</v>
      </c>
      <c r="H108" s="12">
        <v>52</v>
      </c>
      <c r="I108" s="12">
        <f t="shared" si="3"/>
        <v>0.92307692307692313</v>
      </c>
    </row>
    <row r="109" spans="2:12" x14ac:dyDescent="0.3">
      <c r="B109" s="10"/>
      <c r="C109" s="10">
        <v>103</v>
      </c>
      <c r="D109" s="14" t="s">
        <v>87</v>
      </c>
      <c r="E109" s="53">
        <v>40</v>
      </c>
      <c r="F109" s="10"/>
      <c r="G109" s="10">
        <v>2</v>
      </c>
      <c r="H109" s="12">
        <v>156</v>
      </c>
      <c r="I109" s="12">
        <f t="shared" si="3"/>
        <v>0.51282051282051277</v>
      </c>
    </row>
    <row r="110" spans="2:12" x14ac:dyDescent="0.3">
      <c r="B110" s="10"/>
      <c r="C110" s="10">
        <v>104</v>
      </c>
      <c r="D110" s="14" t="s">
        <v>88</v>
      </c>
      <c r="E110" s="53">
        <v>10</v>
      </c>
      <c r="F110" s="10"/>
      <c r="G110" s="10">
        <v>2</v>
      </c>
      <c r="H110" s="12">
        <v>156</v>
      </c>
      <c r="I110" s="12">
        <f t="shared" si="3"/>
        <v>0.12820512820512819</v>
      </c>
    </row>
    <row r="111" spans="2:12" x14ac:dyDescent="0.3">
      <c r="B111" s="10"/>
      <c r="C111" s="10">
        <v>105</v>
      </c>
      <c r="D111" s="14" t="s">
        <v>89</v>
      </c>
      <c r="E111" s="53">
        <v>14</v>
      </c>
      <c r="F111" s="10"/>
      <c r="G111" s="10">
        <v>2</v>
      </c>
      <c r="H111" s="12">
        <v>156</v>
      </c>
      <c r="I111" s="12">
        <f t="shared" si="3"/>
        <v>0.17948717948717949</v>
      </c>
    </row>
    <row r="112" spans="2:12" x14ac:dyDescent="0.3">
      <c r="B112" s="10"/>
      <c r="C112" s="10">
        <v>106</v>
      </c>
      <c r="D112" s="14" t="s">
        <v>90</v>
      </c>
      <c r="E112" s="53">
        <v>15</v>
      </c>
      <c r="F112" s="10"/>
      <c r="G112" s="10">
        <v>2</v>
      </c>
      <c r="H112" s="12">
        <v>156</v>
      </c>
      <c r="I112" s="12">
        <f t="shared" si="3"/>
        <v>0.19230769230769232</v>
      </c>
    </row>
    <row r="113" spans="2:9" x14ac:dyDescent="0.3">
      <c r="B113" s="10"/>
      <c r="C113" s="10">
        <v>107</v>
      </c>
      <c r="D113" s="14" t="s">
        <v>91</v>
      </c>
      <c r="E113" s="53">
        <v>15.4</v>
      </c>
      <c r="F113" s="10"/>
      <c r="G113" s="10">
        <v>2</v>
      </c>
      <c r="H113" s="12">
        <v>156</v>
      </c>
      <c r="I113" s="12">
        <f t="shared" si="3"/>
        <v>0.19743589743589743</v>
      </c>
    </row>
    <row r="114" spans="2:9" x14ac:dyDescent="0.3">
      <c r="B114" s="10"/>
      <c r="C114" s="10">
        <v>108</v>
      </c>
      <c r="D114" s="14" t="s">
        <v>92</v>
      </c>
      <c r="E114" s="53">
        <v>15.4</v>
      </c>
      <c r="F114" s="10"/>
      <c r="G114" s="10">
        <v>1</v>
      </c>
      <c r="H114" s="12">
        <v>156</v>
      </c>
      <c r="I114" s="12">
        <f t="shared" si="3"/>
        <v>9.8717948717948714E-2</v>
      </c>
    </row>
    <row r="115" spans="2:9" x14ac:dyDescent="0.3">
      <c r="B115" s="10"/>
      <c r="C115" s="10">
        <v>109</v>
      </c>
      <c r="D115" s="14" t="s">
        <v>93</v>
      </c>
      <c r="E115" s="53">
        <v>12.8</v>
      </c>
      <c r="F115" s="10"/>
      <c r="G115" s="10">
        <v>2</v>
      </c>
      <c r="H115" s="12">
        <v>156</v>
      </c>
      <c r="I115" s="12">
        <f t="shared" si="3"/>
        <v>0.1641025641025641</v>
      </c>
    </row>
    <row r="116" spans="2:9" x14ac:dyDescent="0.3">
      <c r="B116" s="10"/>
      <c r="C116" s="10">
        <v>110</v>
      </c>
      <c r="D116" s="14" t="s">
        <v>94</v>
      </c>
      <c r="E116" s="53">
        <v>68</v>
      </c>
      <c r="F116" s="10"/>
      <c r="G116" s="10">
        <v>2</v>
      </c>
      <c r="H116" s="12">
        <v>156</v>
      </c>
      <c r="I116" s="12">
        <f t="shared" si="3"/>
        <v>0.87179487179487181</v>
      </c>
    </row>
    <row r="117" spans="2:9" x14ac:dyDescent="0.3">
      <c r="B117" s="10"/>
      <c r="C117" s="10">
        <v>111</v>
      </c>
      <c r="D117" s="14" t="s">
        <v>95</v>
      </c>
      <c r="E117" s="53">
        <v>39</v>
      </c>
      <c r="F117" s="10"/>
      <c r="G117" s="10">
        <v>1</v>
      </c>
      <c r="H117" s="12">
        <v>156</v>
      </c>
      <c r="I117" s="12">
        <f t="shared" si="3"/>
        <v>0.25</v>
      </c>
    </row>
    <row r="118" spans="2:9" x14ac:dyDescent="0.3">
      <c r="B118" s="10"/>
      <c r="C118" s="10">
        <v>112</v>
      </c>
      <c r="D118" s="14" t="s">
        <v>96</v>
      </c>
      <c r="E118" s="53">
        <v>29</v>
      </c>
      <c r="F118" s="10"/>
      <c r="G118" s="10">
        <v>1</v>
      </c>
      <c r="H118" s="12">
        <v>156</v>
      </c>
      <c r="I118" s="12">
        <f t="shared" si="3"/>
        <v>0.1858974358974359</v>
      </c>
    </row>
    <row r="119" spans="2:9" x14ac:dyDescent="0.3">
      <c r="B119" s="10"/>
      <c r="C119" s="10">
        <v>113</v>
      </c>
      <c r="D119" s="14" t="s">
        <v>97</v>
      </c>
      <c r="E119" s="53">
        <v>17.45</v>
      </c>
      <c r="F119" s="10"/>
      <c r="G119" s="10">
        <v>1</v>
      </c>
      <c r="H119" s="12">
        <v>156</v>
      </c>
      <c r="I119" s="12">
        <f t="shared" si="3"/>
        <v>0.11185897435897435</v>
      </c>
    </row>
    <row r="120" spans="2:9" x14ac:dyDescent="0.3">
      <c r="B120" s="10"/>
      <c r="C120" s="10">
        <v>114</v>
      </c>
      <c r="D120" s="14" t="s">
        <v>98</v>
      </c>
      <c r="E120" s="53">
        <v>69</v>
      </c>
      <c r="F120" s="10"/>
      <c r="G120" s="10">
        <v>1</v>
      </c>
      <c r="H120" s="12">
        <v>156</v>
      </c>
      <c r="I120" s="12">
        <f t="shared" si="3"/>
        <v>0.44230769230769229</v>
      </c>
    </row>
    <row r="121" spans="2:9" x14ac:dyDescent="0.3">
      <c r="B121" s="10"/>
      <c r="C121" s="10">
        <v>115</v>
      </c>
      <c r="D121" s="14" t="s">
        <v>99</v>
      </c>
      <c r="E121" s="53">
        <v>8</v>
      </c>
      <c r="F121" s="10"/>
      <c r="G121" s="10">
        <v>1</v>
      </c>
      <c r="H121" s="12">
        <v>52</v>
      </c>
      <c r="I121" s="12">
        <f t="shared" si="3"/>
        <v>0.15384615384615385</v>
      </c>
    </row>
    <row r="122" spans="2:9" x14ac:dyDescent="0.3">
      <c r="B122" s="10"/>
      <c r="C122" s="10">
        <v>116</v>
      </c>
      <c r="D122" s="14" t="s">
        <v>100</v>
      </c>
      <c r="E122" s="53">
        <v>28</v>
      </c>
      <c r="F122" s="10"/>
      <c r="G122" s="10">
        <v>1</v>
      </c>
      <c r="H122" s="12">
        <v>52</v>
      </c>
      <c r="I122" s="12">
        <f t="shared" si="3"/>
        <v>0.53846153846153844</v>
      </c>
    </row>
    <row r="123" spans="2:9" x14ac:dyDescent="0.3">
      <c r="B123" s="10"/>
      <c r="C123" s="10">
        <v>117</v>
      </c>
      <c r="D123" s="14" t="s">
        <v>101</v>
      </c>
      <c r="E123" s="53">
        <v>28</v>
      </c>
      <c r="F123" s="10"/>
      <c r="G123" s="10">
        <v>1</v>
      </c>
      <c r="H123" s="12">
        <v>52</v>
      </c>
      <c r="I123" s="12">
        <f t="shared" si="3"/>
        <v>0.53846153846153844</v>
      </c>
    </row>
    <row r="124" spans="2:9" x14ac:dyDescent="0.3">
      <c r="B124" s="10"/>
      <c r="C124" s="10">
        <v>118</v>
      </c>
      <c r="D124" s="14" t="s">
        <v>102</v>
      </c>
      <c r="E124" s="53">
        <v>17.600000000000001</v>
      </c>
      <c r="F124" s="10"/>
      <c r="G124" s="10">
        <v>1</v>
      </c>
      <c r="H124" s="12">
        <v>52</v>
      </c>
      <c r="I124" s="12">
        <f t="shared" si="3"/>
        <v>0.33846153846153848</v>
      </c>
    </row>
    <row r="125" spans="2:9" x14ac:dyDescent="0.3">
      <c r="B125" s="10"/>
      <c r="C125" s="10">
        <v>119</v>
      </c>
      <c r="D125" s="14" t="s">
        <v>103</v>
      </c>
      <c r="E125" s="53">
        <v>7.5</v>
      </c>
      <c r="F125" s="10"/>
      <c r="G125" s="10">
        <v>1</v>
      </c>
      <c r="H125" s="12">
        <v>52</v>
      </c>
      <c r="I125" s="12">
        <f t="shared" si="3"/>
        <v>0.14423076923076922</v>
      </c>
    </row>
    <row r="126" spans="2:9" x14ac:dyDescent="0.3">
      <c r="B126" s="10"/>
      <c r="C126" s="10">
        <v>120</v>
      </c>
      <c r="D126" s="14" t="s">
        <v>104</v>
      </c>
      <c r="E126" s="53">
        <v>6.4</v>
      </c>
      <c r="F126" s="10"/>
      <c r="G126" s="10">
        <v>3</v>
      </c>
      <c r="H126" s="12">
        <v>521</v>
      </c>
      <c r="I126" s="12">
        <f t="shared" si="3"/>
        <v>3.6852207293666034E-2</v>
      </c>
    </row>
    <row r="127" spans="2:9" x14ac:dyDescent="0.3">
      <c r="B127" s="10"/>
      <c r="C127" s="10">
        <v>121</v>
      </c>
      <c r="D127" s="14" t="s">
        <v>105</v>
      </c>
      <c r="E127" s="53">
        <v>9</v>
      </c>
      <c r="F127" s="10"/>
      <c r="G127" s="10">
        <v>1</v>
      </c>
      <c r="H127" s="12">
        <v>156</v>
      </c>
      <c r="I127" s="12">
        <f t="shared" si="3"/>
        <v>5.7692307692307696E-2</v>
      </c>
    </row>
    <row r="128" spans="2:9" x14ac:dyDescent="0.3">
      <c r="B128" s="10"/>
      <c r="C128" s="10">
        <v>122</v>
      </c>
      <c r="D128" s="14" t="s">
        <v>106</v>
      </c>
      <c r="E128" s="53">
        <v>17.5</v>
      </c>
      <c r="F128" s="10"/>
      <c r="G128" s="10">
        <v>1</v>
      </c>
      <c r="H128" s="12">
        <v>156</v>
      </c>
      <c r="I128" s="12">
        <f t="shared" si="3"/>
        <v>0.11217948717948718</v>
      </c>
    </row>
    <row r="129" spans="2:12" x14ac:dyDescent="0.3">
      <c r="B129" s="10"/>
      <c r="C129" s="10">
        <v>123</v>
      </c>
      <c r="D129" s="14" t="s">
        <v>107</v>
      </c>
      <c r="E129" s="53">
        <v>17.5</v>
      </c>
      <c r="F129" s="10"/>
      <c r="G129" s="10">
        <v>1</v>
      </c>
      <c r="H129" s="12">
        <v>156</v>
      </c>
      <c r="I129" s="12">
        <f t="shared" si="3"/>
        <v>0.11217948717948718</v>
      </c>
    </row>
    <row r="130" spans="2:12" x14ac:dyDescent="0.3">
      <c r="B130" s="10"/>
      <c r="C130" s="10">
        <v>124</v>
      </c>
      <c r="D130" s="14" t="s">
        <v>108</v>
      </c>
      <c r="E130" s="53">
        <v>8</v>
      </c>
      <c r="F130" s="10"/>
      <c r="G130" s="10">
        <v>1</v>
      </c>
      <c r="H130" s="12">
        <v>156</v>
      </c>
      <c r="I130" s="12">
        <f t="shared" si="3"/>
        <v>5.128205128205128E-2</v>
      </c>
    </row>
    <row r="131" spans="2:12" x14ac:dyDescent="0.3">
      <c r="B131" s="10"/>
      <c r="C131" s="10">
        <v>125</v>
      </c>
      <c r="D131" s="14" t="s">
        <v>109</v>
      </c>
      <c r="E131" s="53">
        <v>12</v>
      </c>
      <c r="F131" s="10"/>
      <c r="G131" s="10">
        <v>1</v>
      </c>
      <c r="H131" s="12">
        <v>52</v>
      </c>
      <c r="I131" s="12">
        <f t="shared" si="3"/>
        <v>0.23076923076923078</v>
      </c>
      <c r="J131" s="21" t="s">
        <v>10</v>
      </c>
      <c r="K131" s="72">
        <f>SUM(I101:I131)</f>
        <v>9.8307624637039268</v>
      </c>
      <c r="L131" s="23">
        <f>COUNT(I101:I131)</f>
        <v>31</v>
      </c>
    </row>
    <row r="132" spans="2:12" x14ac:dyDescent="0.3">
      <c r="B132" s="11" t="s">
        <v>11</v>
      </c>
      <c r="C132" s="10"/>
      <c r="D132" s="10"/>
      <c r="E132" s="52"/>
      <c r="F132" s="10"/>
      <c r="G132" s="10"/>
      <c r="H132" s="12"/>
      <c r="I132" s="12"/>
    </row>
    <row r="133" spans="2:12" x14ac:dyDescent="0.3">
      <c r="B133" s="10"/>
      <c r="C133" s="10">
        <v>126</v>
      </c>
      <c r="D133" s="14" t="s">
        <v>110</v>
      </c>
      <c r="E133" s="53">
        <v>153.22222222222223</v>
      </c>
      <c r="F133" s="10"/>
      <c r="G133" s="10">
        <v>1</v>
      </c>
      <c r="H133" s="12">
        <v>1</v>
      </c>
      <c r="I133" s="12">
        <v>153.22222222222223</v>
      </c>
    </row>
    <row r="134" spans="2:12" x14ac:dyDescent="0.3">
      <c r="B134" s="10"/>
      <c r="C134" s="10">
        <v>127</v>
      </c>
      <c r="D134" s="14" t="s">
        <v>111</v>
      </c>
      <c r="E134" s="53">
        <v>5.955829099999999</v>
      </c>
      <c r="F134" s="44"/>
      <c r="G134" s="10">
        <v>1</v>
      </c>
      <c r="H134" s="12">
        <v>1</v>
      </c>
      <c r="I134" s="12">
        <f t="shared" ref="I134:I138" si="4">+(E134*G134)/H134</f>
        <v>5.955829099999999</v>
      </c>
    </row>
    <row r="135" spans="2:12" x14ac:dyDescent="0.3">
      <c r="B135" s="10"/>
      <c r="C135" s="10">
        <v>128</v>
      </c>
      <c r="D135" s="14" t="s">
        <v>792</v>
      </c>
      <c r="E135" s="53">
        <v>7.382650599999999</v>
      </c>
      <c r="F135" s="44"/>
      <c r="G135" s="10">
        <v>1</v>
      </c>
      <c r="H135" s="12">
        <v>1</v>
      </c>
      <c r="I135" s="12">
        <f t="shared" si="4"/>
        <v>7.382650599999999</v>
      </c>
    </row>
    <row r="136" spans="2:12" x14ac:dyDescent="0.3">
      <c r="B136" s="10"/>
      <c r="C136" s="10">
        <v>129</v>
      </c>
      <c r="D136" s="14" t="s">
        <v>112</v>
      </c>
      <c r="E136" s="53">
        <v>1.323</v>
      </c>
      <c r="F136" s="44"/>
      <c r="G136" s="10">
        <v>1</v>
      </c>
      <c r="H136" s="12">
        <v>1</v>
      </c>
      <c r="I136" s="12">
        <f t="shared" si="4"/>
        <v>1.323</v>
      </c>
    </row>
    <row r="137" spans="2:12" x14ac:dyDescent="0.3">
      <c r="B137" s="10"/>
      <c r="C137" s="10">
        <v>130</v>
      </c>
      <c r="D137" s="14" t="s">
        <v>113</v>
      </c>
      <c r="E137" s="53">
        <v>13.513380399999999</v>
      </c>
      <c r="F137" s="44"/>
      <c r="G137" s="10">
        <v>1</v>
      </c>
      <c r="H137" s="12">
        <v>1</v>
      </c>
      <c r="I137" s="12">
        <f t="shared" si="4"/>
        <v>13.513380399999999</v>
      </c>
    </row>
    <row r="138" spans="2:12" x14ac:dyDescent="0.3">
      <c r="B138" s="10"/>
      <c r="C138" s="10">
        <v>131</v>
      </c>
      <c r="D138" s="14" t="s">
        <v>114</v>
      </c>
      <c r="E138" s="53">
        <v>150</v>
      </c>
      <c r="F138" s="44"/>
      <c r="G138" s="10">
        <v>1</v>
      </c>
      <c r="H138" s="12">
        <v>52</v>
      </c>
      <c r="I138" s="12">
        <f t="shared" si="4"/>
        <v>2.8846153846153846</v>
      </c>
      <c r="J138" s="21" t="s">
        <v>11</v>
      </c>
      <c r="K138" s="72">
        <f>SUM(I133:I138)</f>
        <v>184.2816977068376</v>
      </c>
      <c r="L138" s="23">
        <f>COUNT(I133:I138)</f>
        <v>6</v>
      </c>
    </row>
    <row r="139" spans="2:12" x14ac:dyDescent="0.3">
      <c r="B139" s="11" t="s">
        <v>12</v>
      </c>
      <c r="C139" s="10"/>
      <c r="D139" s="10"/>
      <c r="E139" s="52"/>
      <c r="F139" s="10"/>
      <c r="G139" s="10"/>
      <c r="H139" s="12"/>
      <c r="I139" s="12"/>
    </row>
    <row r="140" spans="2:12" x14ac:dyDescent="0.3">
      <c r="B140" s="10"/>
      <c r="C140" s="10">
        <v>132</v>
      </c>
      <c r="D140" s="10" t="s">
        <v>115</v>
      </c>
      <c r="E140" s="52">
        <v>5</v>
      </c>
      <c r="F140" s="10"/>
      <c r="G140" s="10">
        <v>1</v>
      </c>
      <c r="H140" s="12">
        <v>365</v>
      </c>
      <c r="I140" s="12">
        <f t="shared" ref="I140:I171" si="5">+(E140*G140)/H140</f>
        <v>1.3698630136986301E-2</v>
      </c>
    </row>
    <row r="141" spans="2:12" x14ac:dyDescent="0.3">
      <c r="B141" s="10"/>
      <c r="C141" s="10">
        <v>133</v>
      </c>
      <c r="D141" s="10" t="s">
        <v>116</v>
      </c>
      <c r="E141" s="52">
        <v>2</v>
      </c>
      <c r="F141" s="10"/>
      <c r="G141" s="10">
        <v>1</v>
      </c>
      <c r="H141" s="12">
        <v>104.29</v>
      </c>
      <c r="I141" s="12">
        <f t="shared" si="5"/>
        <v>1.9177294083804773E-2</v>
      </c>
    </row>
    <row r="142" spans="2:12" x14ac:dyDescent="0.3">
      <c r="B142" s="10"/>
      <c r="C142" s="10">
        <v>134</v>
      </c>
      <c r="D142" s="10" t="s">
        <v>115</v>
      </c>
      <c r="E142" s="52">
        <v>5</v>
      </c>
      <c r="F142" s="10"/>
      <c r="G142" s="10">
        <v>1</v>
      </c>
      <c r="H142" s="12">
        <v>365</v>
      </c>
      <c r="I142" s="12">
        <f t="shared" si="5"/>
        <v>1.3698630136986301E-2</v>
      </c>
    </row>
    <row r="143" spans="2:12" x14ac:dyDescent="0.3">
      <c r="B143" s="10"/>
      <c r="C143" s="10">
        <v>135</v>
      </c>
      <c r="D143" s="10" t="s">
        <v>116</v>
      </c>
      <c r="E143" s="52">
        <v>2</v>
      </c>
      <c r="F143" s="10"/>
      <c r="G143" s="10">
        <v>2</v>
      </c>
      <c r="H143" s="12">
        <v>104.29</v>
      </c>
      <c r="I143" s="12">
        <f t="shared" si="5"/>
        <v>3.8354588167609546E-2</v>
      </c>
    </row>
    <row r="144" spans="2:12" x14ac:dyDescent="0.3">
      <c r="B144" s="10"/>
      <c r="C144" s="10">
        <v>136</v>
      </c>
      <c r="D144" s="10" t="s">
        <v>117</v>
      </c>
      <c r="E144" s="52">
        <v>20</v>
      </c>
      <c r="F144" s="10"/>
      <c r="G144" s="10">
        <v>1</v>
      </c>
      <c r="H144" s="12">
        <v>521.42857000000004</v>
      </c>
      <c r="I144" s="12">
        <f t="shared" si="5"/>
        <v>3.8356164488647024E-2</v>
      </c>
    </row>
    <row r="145" spans="2:9" x14ac:dyDescent="0.3">
      <c r="B145" s="10"/>
      <c r="C145" s="10">
        <v>137</v>
      </c>
      <c r="D145" s="10" t="s">
        <v>118</v>
      </c>
      <c r="E145" s="52">
        <v>25</v>
      </c>
      <c r="F145" s="10"/>
      <c r="G145" s="10">
        <v>1</v>
      </c>
      <c r="H145" s="12">
        <v>1042.8570999999999</v>
      </c>
      <c r="I145" s="12">
        <f t="shared" si="5"/>
        <v>2.3972603724901523E-2</v>
      </c>
    </row>
    <row r="146" spans="2:9" x14ac:dyDescent="0.3">
      <c r="B146" s="10"/>
      <c r="C146" s="10">
        <v>138</v>
      </c>
      <c r="D146" s="10" t="s">
        <v>119</v>
      </c>
      <c r="E146" s="52">
        <v>2</v>
      </c>
      <c r="F146" s="10"/>
      <c r="G146" s="10">
        <v>1</v>
      </c>
      <c r="H146" s="12">
        <v>1042.8570999999999</v>
      </c>
      <c r="I146" s="12">
        <f t="shared" si="5"/>
        <v>1.9178082979921219E-3</v>
      </c>
    </row>
    <row r="147" spans="2:9" x14ac:dyDescent="0.3">
      <c r="B147" s="10"/>
      <c r="C147" s="10">
        <v>139</v>
      </c>
      <c r="D147" s="10" t="s">
        <v>120</v>
      </c>
      <c r="E147" s="52">
        <v>15</v>
      </c>
      <c r="F147" s="10"/>
      <c r="G147" s="10">
        <v>1</v>
      </c>
      <c r="H147" s="12">
        <v>156.42857000000001</v>
      </c>
      <c r="I147" s="12">
        <f t="shared" si="5"/>
        <v>9.5890411834615635E-2</v>
      </c>
    </row>
    <row r="148" spans="2:9" x14ac:dyDescent="0.3">
      <c r="B148" s="10"/>
      <c r="C148" s="10">
        <v>140</v>
      </c>
      <c r="D148" s="10" t="s">
        <v>121</v>
      </c>
      <c r="E148" s="52">
        <v>7.79</v>
      </c>
      <c r="F148" s="10"/>
      <c r="G148" s="10">
        <v>1</v>
      </c>
      <c r="H148" s="12">
        <v>1042.8570999999999</v>
      </c>
      <c r="I148" s="12">
        <f t="shared" si="5"/>
        <v>7.4698633206793149E-3</v>
      </c>
    </row>
    <row r="149" spans="2:9" x14ac:dyDescent="0.3">
      <c r="B149" s="10"/>
      <c r="C149" s="10">
        <v>141</v>
      </c>
      <c r="D149" s="10" t="s">
        <v>122</v>
      </c>
      <c r="E149" s="52">
        <v>799</v>
      </c>
      <c r="F149" s="10"/>
      <c r="G149" s="10">
        <v>1</v>
      </c>
      <c r="H149" s="12">
        <v>521.42999999999995</v>
      </c>
      <c r="I149" s="12">
        <f t="shared" si="5"/>
        <v>1.5323245689737839</v>
      </c>
    </row>
    <row r="150" spans="2:9" x14ac:dyDescent="0.3">
      <c r="B150" s="10"/>
      <c r="C150" s="10">
        <v>142</v>
      </c>
      <c r="D150" s="10" t="s">
        <v>123</v>
      </c>
      <c r="E150" s="52">
        <v>64.989999999999995</v>
      </c>
      <c r="F150" s="10"/>
      <c r="G150" s="10">
        <v>1</v>
      </c>
      <c r="H150" s="12">
        <v>521.42999999999995</v>
      </c>
      <c r="I150" s="12">
        <f t="shared" si="5"/>
        <v>0.12463801469037071</v>
      </c>
    </row>
    <row r="151" spans="2:9" x14ac:dyDescent="0.3">
      <c r="B151" s="10"/>
      <c r="C151" s="10">
        <v>143</v>
      </c>
      <c r="D151" s="10" t="s">
        <v>124</v>
      </c>
      <c r="E151" s="52">
        <v>250</v>
      </c>
      <c r="F151" s="10"/>
      <c r="G151" s="10">
        <v>1</v>
      </c>
      <c r="H151" s="12">
        <v>782.14</v>
      </c>
      <c r="I151" s="12">
        <f t="shared" si="5"/>
        <v>0.31963587081596645</v>
      </c>
    </row>
    <row r="152" spans="2:9" x14ac:dyDescent="0.3">
      <c r="B152" s="10"/>
      <c r="C152" s="10">
        <v>144</v>
      </c>
      <c r="D152" s="10" t="s">
        <v>125</v>
      </c>
      <c r="E152" s="52">
        <v>79.989999999999995</v>
      </c>
      <c r="F152" s="10"/>
      <c r="G152" s="10">
        <v>1</v>
      </c>
      <c r="H152" s="12">
        <v>782.14</v>
      </c>
      <c r="I152" s="12">
        <f t="shared" si="5"/>
        <v>0.10227069322627662</v>
      </c>
    </row>
    <row r="153" spans="2:9" x14ac:dyDescent="0.3">
      <c r="B153" s="10"/>
      <c r="C153" s="10">
        <v>145</v>
      </c>
      <c r="D153" s="10" t="s">
        <v>126</v>
      </c>
      <c r="E153" s="52">
        <v>12</v>
      </c>
      <c r="F153" s="10"/>
      <c r="G153" s="10">
        <v>1</v>
      </c>
      <c r="H153" s="12">
        <v>521.42999999999995</v>
      </c>
      <c r="I153" s="12">
        <f t="shared" si="5"/>
        <v>2.3013635579080607E-2</v>
      </c>
    </row>
    <row r="154" spans="2:9" x14ac:dyDescent="0.3">
      <c r="B154" s="10"/>
      <c r="C154" s="10">
        <v>146</v>
      </c>
      <c r="D154" s="10" t="s">
        <v>127</v>
      </c>
      <c r="E154" s="52">
        <v>9.5</v>
      </c>
      <c r="F154" s="10"/>
      <c r="G154" s="10">
        <v>1</v>
      </c>
      <c r="H154" s="12">
        <v>782.14</v>
      </c>
      <c r="I154" s="12">
        <f t="shared" si="5"/>
        <v>1.2146163091006726E-2</v>
      </c>
    </row>
    <row r="155" spans="2:9" x14ac:dyDescent="0.3">
      <c r="B155" s="10"/>
      <c r="C155" s="10">
        <v>147</v>
      </c>
      <c r="D155" s="10" t="s">
        <v>128</v>
      </c>
      <c r="E155" s="52">
        <v>10</v>
      </c>
      <c r="F155" s="10"/>
      <c r="G155" s="10">
        <v>1</v>
      </c>
      <c r="H155" s="12">
        <v>52.14</v>
      </c>
      <c r="I155" s="12">
        <f t="shared" si="5"/>
        <v>0.19179133103183735</v>
      </c>
    </row>
    <row r="156" spans="2:9" x14ac:dyDescent="0.3">
      <c r="B156" s="10"/>
      <c r="C156" s="10">
        <v>148</v>
      </c>
      <c r="D156" s="10" t="s">
        <v>129</v>
      </c>
      <c r="E156" s="52">
        <v>10</v>
      </c>
      <c r="F156" s="10"/>
      <c r="G156" s="10">
        <v>3</v>
      </c>
      <c r="H156" s="12">
        <v>260.70999999999998</v>
      </c>
      <c r="I156" s="12">
        <f t="shared" si="5"/>
        <v>0.11507038471865291</v>
      </c>
    </row>
    <row r="157" spans="2:9" x14ac:dyDescent="0.3">
      <c r="B157" s="10"/>
      <c r="C157" s="10">
        <v>149</v>
      </c>
      <c r="D157" s="10" t="s">
        <v>115</v>
      </c>
      <c r="E157" s="52">
        <v>5</v>
      </c>
      <c r="F157" s="10"/>
      <c r="G157" s="10">
        <v>1</v>
      </c>
      <c r="H157" s="12">
        <v>365</v>
      </c>
      <c r="I157" s="12">
        <f t="shared" si="5"/>
        <v>1.3698630136986301E-2</v>
      </c>
    </row>
    <row r="158" spans="2:9" x14ac:dyDescent="0.3">
      <c r="B158" s="10"/>
      <c r="C158" s="10">
        <v>150</v>
      </c>
      <c r="D158" s="10" t="s">
        <v>116</v>
      </c>
      <c r="E158" s="52">
        <v>2</v>
      </c>
      <c r="F158" s="10"/>
      <c r="G158" s="10">
        <v>1</v>
      </c>
      <c r="H158" s="12">
        <v>104.29</v>
      </c>
      <c r="I158" s="12">
        <f t="shared" si="5"/>
        <v>1.9177294083804773E-2</v>
      </c>
    </row>
    <row r="159" spans="2:9" x14ac:dyDescent="0.3">
      <c r="B159" s="10"/>
      <c r="C159" s="10">
        <v>151</v>
      </c>
      <c r="D159" s="10" t="s">
        <v>117</v>
      </c>
      <c r="E159" s="52">
        <v>20</v>
      </c>
      <c r="F159" s="10"/>
      <c r="G159" s="10">
        <v>1</v>
      </c>
      <c r="H159" s="12">
        <v>521.42857000000004</v>
      </c>
      <c r="I159" s="12">
        <f t="shared" si="5"/>
        <v>3.8356164488647024E-2</v>
      </c>
    </row>
    <row r="160" spans="2:9" x14ac:dyDescent="0.3">
      <c r="B160" s="10"/>
      <c r="C160" s="10">
        <v>152</v>
      </c>
      <c r="D160" s="10" t="s">
        <v>118</v>
      </c>
      <c r="E160" s="52">
        <v>25</v>
      </c>
      <c r="F160" s="10"/>
      <c r="G160" s="10">
        <v>1</v>
      </c>
      <c r="H160" s="12">
        <v>1042.8570999999999</v>
      </c>
      <c r="I160" s="12">
        <f t="shared" si="5"/>
        <v>2.3972603724901523E-2</v>
      </c>
    </row>
    <row r="161" spans="2:9" x14ac:dyDescent="0.3">
      <c r="B161" s="10"/>
      <c r="C161" s="10">
        <v>153</v>
      </c>
      <c r="D161" s="10" t="s">
        <v>119</v>
      </c>
      <c r="E161" s="52">
        <v>2</v>
      </c>
      <c r="F161" s="10"/>
      <c r="G161" s="10">
        <v>1</v>
      </c>
      <c r="H161" s="12">
        <v>1042.8570999999999</v>
      </c>
      <c r="I161" s="12">
        <f t="shared" si="5"/>
        <v>1.9178082979921219E-3</v>
      </c>
    </row>
    <row r="162" spans="2:9" x14ac:dyDescent="0.3">
      <c r="B162" s="10"/>
      <c r="C162" s="10">
        <v>154</v>
      </c>
      <c r="D162" s="10" t="s">
        <v>120</v>
      </c>
      <c r="E162" s="52">
        <v>15</v>
      </c>
      <c r="F162" s="10"/>
      <c r="G162" s="10">
        <v>1</v>
      </c>
      <c r="H162" s="12">
        <v>156.42857000000001</v>
      </c>
      <c r="I162" s="12">
        <f t="shared" si="5"/>
        <v>9.5890411834615635E-2</v>
      </c>
    </row>
    <row r="163" spans="2:9" x14ac:dyDescent="0.3">
      <c r="B163" s="10"/>
      <c r="C163" s="10">
        <v>155</v>
      </c>
      <c r="D163" s="10" t="s">
        <v>121</v>
      </c>
      <c r="E163" s="52">
        <v>7.79</v>
      </c>
      <c r="F163" s="10"/>
      <c r="G163" s="10">
        <v>1</v>
      </c>
      <c r="H163" s="12">
        <v>1042.8570999999999</v>
      </c>
      <c r="I163" s="12">
        <f t="shared" si="5"/>
        <v>7.4698633206793149E-3</v>
      </c>
    </row>
    <row r="164" spans="2:9" x14ac:dyDescent="0.3">
      <c r="B164" s="10"/>
      <c r="C164" s="10">
        <v>156</v>
      </c>
      <c r="D164" s="10" t="s">
        <v>130</v>
      </c>
      <c r="E164" s="52">
        <v>499</v>
      </c>
      <c r="F164" s="10"/>
      <c r="G164" s="10">
        <v>1</v>
      </c>
      <c r="H164" s="12">
        <v>260.71429000000001</v>
      </c>
      <c r="I164" s="12">
        <f t="shared" si="5"/>
        <v>1.9139725712771631</v>
      </c>
    </row>
    <row r="165" spans="2:9" x14ac:dyDescent="0.3">
      <c r="B165" s="10"/>
      <c r="C165" s="10">
        <v>157</v>
      </c>
      <c r="D165" s="10" t="s">
        <v>131</v>
      </c>
      <c r="E165" s="52">
        <v>8.99</v>
      </c>
      <c r="F165" s="10"/>
      <c r="G165" s="10">
        <v>4</v>
      </c>
      <c r="H165" s="12">
        <v>782.14</v>
      </c>
      <c r="I165" s="12">
        <f t="shared" si="5"/>
        <v>4.5976423658168619E-2</v>
      </c>
    </row>
    <row r="166" spans="2:9" x14ac:dyDescent="0.3">
      <c r="B166" s="10"/>
      <c r="C166" s="10">
        <v>158</v>
      </c>
      <c r="D166" s="10" t="s">
        <v>132</v>
      </c>
      <c r="E166" s="52">
        <v>2.99</v>
      </c>
      <c r="F166" s="10"/>
      <c r="G166" s="10">
        <v>1</v>
      </c>
      <c r="H166" s="12">
        <v>782.14</v>
      </c>
      <c r="I166" s="12">
        <f t="shared" si="5"/>
        <v>3.822845014958959E-3</v>
      </c>
    </row>
    <row r="167" spans="2:9" x14ac:dyDescent="0.3">
      <c r="B167" s="10"/>
      <c r="C167" s="10">
        <v>159</v>
      </c>
      <c r="D167" s="10" t="s">
        <v>116</v>
      </c>
      <c r="E167" s="52">
        <v>2</v>
      </c>
      <c r="F167" s="10"/>
      <c r="G167" s="10">
        <v>1</v>
      </c>
      <c r="H167" s="12">
        <v>104.29</v>
      </c>
      <c r="I167" s="12">
        <f t="shared" si="5"/>
        <v>1.9177294083804773E-2</v>
      </c>
    </row>
    <row r="168" spans="2:9" x14ac:dyDescent="0.3">
      <c r="B168" s="10"/>
      <c r="C168" s="10">
        <v>160</v>
      </c>
      <c r="D168" s="10" t="s">
        <v>117</v>
      </c>
      <c r="E168" s="52">
        <v>20</v>
      </c>
      <c r="F168" s="10"/>
      <c r="G168" s="10">
        <v>1</v>
      </c>
      <c r="H168" s="12">
        <v>521.42857000000004</v>
      </c>
      <c r="I168" s="12">
        <f t="shared" si="5"/>
        <v>3.8356164488647024E-2</v>
      </c>
    </row>
    <row r="169" spans="2:9" x14ac:dyDescent="0.3">
      <c r="B169" s="10"/>
      <c r="C169" s="10">
        <v>161</v>
      </c>
      <c r="D169" s="10" t="s">
        <v>118</v>
      </c>
      <c r="E169" s="52">
        <v>25</v>
      </c>
      <c r="F169" s="10"/>
      <c r="G169" s="10">
        <v>1</v>
      </c>
      <c r="H169" s="12">
        <v>1042.8570999999999</v>
      </c>
      <c r="I169" s="12">
        <f t="shared" si="5"/>
        <v>2.3972603724901523E-2</v>
      </c>
    </row>
    <row r="170" spans="2:9" x14ac:dyDescent="0.3">
      <c r="B170" s="10"/>
      <c r="C170" s="10">
        <v>162</v>
      </c>
      <c r="D170" s="10" t="s">
        <v>119</v>
      </c>
      <c r="E170" s="52">
        <v>2</v>
      </c>
      <c r="F170" s="10"/>
      <c r="G170" s="10">
        <v>1</v>
      </c>
      <c r="H170" s="12">
        <v>1042.8570999999999</v>
      </c>
      <c r="I170" s="12">
        <f t="shared" si="5"/>
        <v>1.9178082979921219E-3</v>
      </c>
    </row>
    <row r="171" spans="2:9" x14ac:dyDescent="0.3">
      <c r="B171" s="10"/>
      <c r="C171" s="10">
        <v>163</v>
      </c>
      <c r="D171" s="10" t="s">
        <v>120</v>
      </c>
      <c r="E171" s="52">
        <v>15</v>
      </c>
      <c r="F171" s="10"/>
      <c r="G171" s="10">
        <v>1</v>
      </c>
      <c r="H171" s="12">
        <v>156.42857000000001</v>
      </c>
      <c r="I171" s="12">
        <f t="shared" si="5"/>
        <v>9.5890411834615635E-2</v>
      </c>
    </row>
    <row r="172" spans="2:9" x14ac:dyDescent="0.3">
      <c r="B172" s="10"/>
      <c r="C172" s="10">
        <v>164</v>
      </c>
      <c r="D172" s="10" t="s">
        <v>121</v>
      </c>
      <c r="E172" s="52">
        <v>7.79</v>
      </c>
      <c r="F172" s="10"/>
      <c r="G172" s="10">
        <v>1</v>
      </c>
      <c r="H172" s="12">
        <v>1042.8570999999999</v>
      </c>
      <c r="I172" s="12">
        <f t="shared" ref="I172:I203" si="6">+(E172*G172)/H172</f>
        <v>7.4698633206793149E-3</v>
      </c>
    </row>
    <row r="173" spans="2:9" x14ac:dyDescent="0.3">
      <c r="B173" s="10"/>
      <c r="C173" s="10">
        <v>165</v>
      </c>
      <c r="D173" s="10" t="s">
        <v>133</v>
      </c>
      <c r="E173" s="52">
        <v>19.989999999999998</v>
      </c>
      <c r="F173" s="10"/>
      <c r="G173" s="10">
        <v>1</v>
      </c>
      <c r="H173" s="12">
        <v>156.43</v>
      </c>
      <c r="I173" s="12">
        <f t="shared" si="6"/>
        <v>0.12778878731701079</v>
      </c>
    </row>
    <row r="174" spans="2:9" x14ac:dyDescent="0.3">
      <c r="B174" s="10"/>
      <c r="C174" s="10">
        <v>166</v>
      </c>
      <c r="D174" s="10" t="s">
        <v>134</v>
      </c>
      <c r="E174" s="52">
        <v>4.8</v>
      </c>
      <c r="F174" s="10"/>
      <c r="G174" s="10">
        <v>4</v>
      </c>
      <c r="H174" s="12">
        <v>156.43</v>
      </c>
      <c r="I174" s="12">
        <f t="shared" si="6"/>
        <v>0.1227386051268938</v>
      </c>
    </row>
    <row r="175" spans="2:9" x14ac:dyDescent="0.3">
      <c r="B175" s="10"/>
      <c r="C175" s="10">
        <v>167</v>
      </c>
      <c r="D175" s="10" t="s">
        <v>931</v>
      </c>
      <c r="E175" s="52">
        <v>22.99</v>
      </c>
      <c r="F175" s="10"/>
      <c r="G175" s="10">
        <v>1</v>
      </c>
      <c r="H175" s="12">
        <v>782.14286000000004</v>
      </c>
      <c r="I175" s="12">
        <f t="shared" si="6"/>
        <v>2.9393607198562162E-2</v>
      </c>
    </row>
    <row r="176" spans="2:9" x14ac:dyDescent="0.3">
      <c r="B176" s="10"/>
      <c r="C176" s="10">
        <v>168</v>
      </c>
      <c r="D176" s="10" t="s">
        <v>136</v>
      </c>
      <c r="E176" s="52">
        <f>3.99*2</f>
        <v>7.98</v>
      </c>
      <c r="F176" s="10"/>
      <c r="G176" s="10">
        <v>2</v>
      </c>
      <c r="H176" s="12">
        <v>104.29</v>
      </c>
      <c r="I176" s="12">
        <f t="shared" si="6"/>
        <v>0.15303480678876211</v>
      </c>
    </row>
    <row r="177" spans="2:9" x14ac:dyDescent="0.3">
      <c r="B177" s="10"/>
      <c r="C177" s="10">
        <v>169</v>
      </c>
      <c r="D177" s="10" t="s">
        <v>137</v>
      </c>
      <c r="E177" s="52">
        <f>4.99*2</f>
        <v>9.98</v>
      </c>
      <c r="F177" s="10"/>
      <c r="G177" s="10">
        <v>2</v>
      </c>
      <c r="H177" s="12">
        <v>104.29</v>
      </c>
      <c r="I177" s="12">
        <f t="shared" si="6"/>
        <v>0.19138939495637164</v>
      </c>
    </row>
    <row r="178" spans="2:9" x14ac:dyDescent="0.3">
      <c r="B178" s="10"/>
      <c r="C178" s="10">
        <v>170</v>
      </c>
      <c r="D178" s="10" t="s">
        <v>138</v>
      </c>
      <c r="E178" s="52">
        <v>9.99</v>
      </c>
      <c r="F178" s="10"/>
      <c r="G178" s="10">
        <v>1</v>
      </c>
      <c r="H178" s="12">
        <v>260.70999999999998</v>
      </c>
      <c r="I178" s="12">
        <f t="shared" si="6"/>
        <v>3.8318438111311422E-2</v>
      </c>
    </row>
    <row r="179" spans="2:9" x14ac:dyDescent="0.3">
      <c r="B179" s="10"/>
      <c r="C179" s="10">
        <v>171</v>
      </c>
      <c r="D179" s="10" t="s">
        <v>139</v>
      </c>
      <c r="E179" s="52">
        <v>4.99</v>
      </c>
      <c r="F179" s="10"/>
      <c r="G179" s="10">
        <v>1</v>
      </c>
      <c r="H179" s="12">
        <v>260.70999999999998</v>
      </c>
      <c r="I179" s="12">
        <f t="shared" si="6"/>
        <v>1.9140040658202604E-2</v>
      </c>
    </row>
    <row r="180" spans="2:9" x14ac:dyDescent="0.3">
      <c r="B180" s="10"/>
      <c r="C180" s="10">
        <v>172</v>
      </c>
      <c r="D180" s="10" t="s">
        <v>140</v>
      </c>
      <c r="E180" s="52">
        <v>49.99</v>
      </c>
      <c r="F180" s="10"/>
      <c r="G180" s="10">
        <v>1</v>
      </c>
      <c r="H180" s="12">
        <v>260.70999999999998</v>
      </c>
      <c r="I180" s="12">
        <f t="shared" si="6"/>
        <v>0.19174561773618198</v>
      </c>
    </row>
    <row r="181" spans="2:9" x14ac:dyDescent="0.3">
      <c r="B181" s="10"/>
      <c r="C181" s="10">
        <v>173</v>
      </c>
      <c r="D181" s="10" t="s">
        <v>141</v>
      </c>
      <c r="E181" s="52">
        <v>239.99</v>
      </c>
      <c r="F181" s="10"/>
      <c r="G181" s="10">
        <v>1</v>
      </c>
      <c r="H181" s="12">
        <v>782.14</v>
      </c>
      <c r="I181" s="12">
        <f t="shared" si="6"/>
        <v>0.30683765054849516</v>
      </c>
    </row>
    <row r="182" spans="2:9" x14ac:dyDescent="0.3">
      <c r="B182" s="10"/>
      <c r="C182" s="10">
        <v>174</v>
      </c>
      <c r="D182" s="10" t="s">
        <v>142</v>
      </c>
      <c r="E182" s="52">
        <v>189</v>
      </c>
      <c r="F182" s="10"/>
      <c r="G182" s="10">
        <v>1</v>
      </c>
      <c r="H182" s="12">
        <v>521.42999999999995</v>
      </c>
      <c r="I182" s="12">
        <f t="shared" si="6"/>
        <v>0.36246476037051956</v>
      </c>
    </row>
    <row r="183" spans="2:9" x14ac:dyDescent="0.3">
      <c r="B183" s="10"/>
      <c r="C183" s="10">
        <v>175</v>
      </c>
      <c r="D183" s="10" t="s">
        <v>143</v>
      </c>
      <c r="E183" s="52">
        <v>189.99</v>
      </c>
      <c r="F183" s="10"/>
      <c r="G183" s="10">
        <v>1</v>
      </c>
      <c r="H183" s="12">
        <v>260.70999999999998</v>
      </c>
      <c r="I183" s="12">
        <f t="shared" si="6"/>
        <v>0.72874074642322895</v>
      </c>
    </row>
    <row r="184" spans="2:9" x14ac:dyDescent="0.3">
      <c r="B184" s="10"/>
      <c r="C184" s="10">
        <v>176</v>
      </c>
      <c r="D184" s="10" t="s">
        <v>144</v>
      </c>
      <c r="E184" s="52">
        <v>11.99</v>
      </c>
      <c r="F184" s="10"/>
      <c r="G184" s="10">
        <v>1</v>
      </c>
      <c r="H184" s="12">
        <v>260.70999999999998</v>
      </c>
      <c r="I184" s="12">
        <f t="shared" si="6"/>
        <v>4.5989797092554949E-2</v>
      </c>
    </row>
    <row r="185" spans="2:9" x14ac:dyDescent="0.3">
      <c r="B185" s="10"/>
      <c r="C185" s="10">
        <v>177</v>
      </c>
      <c r="D185" s="10" t="s">
        <v>145</v>
      </c>
      <c r="E185" s="52">
        <v>16.989999999999998</v>
      </c>
      <c r="F185" s="10"/>
      <c r="G185" s="10">
        <v>1</v>
      </c>
      <c r="H185" s="12">
        <v>156.43</v>
      </c>
      <c r="I185" s="12">
        <f t="shared" si="6"/>
        <v>0.10861088026593363</v>
      </c>
    </row>
    <row r="186" spans="2:9" x14ac:dyDescent="0.3">
      <c r="B186" s="10"/>
      <c r="C186" s="10">
        <v>178</v>
      </c>
      <c r="D186" s="10" t="s">
        <v>146</v>
      </c>
      <c r="E186" s="52">
        <v>59.99</v>
      </c>
      <c r="F186" s="10"/>
      <c r="G186" s="10">
        <v>1</v>
      </c>
      <c r="H186" s="12">
        <v>521.42999999999995</v>
      </c>
      <c r="I186" s="12">
        <f t="shared" si="6"/>
        <v>0.1150489998657538</v>
      </c>
    </row>
    <row r="187" spans="2:9" x14ac:dyDescent="0.3">
      <c r="B187" s="10"/>
      <c r="C187" s="10">
        <v>179</v>
      </c>
      <c r="D187" s="10" t="s">
        <v>147</v>
      </c>
      <c r="E187" s="52">
        <v>29.99</v>
      </c>
      <c r="F187" s="10"/>
      <c r="G187" s="10">
        <v>1</v>
      </c>
      <c r="H187" s="12">
        <v>1042.8570999999999</v>
      </c>
      <c r="I187" s="12">
        <f t="shared" si="6"/>
        <v>2.8757535428391868E-2</v>
      </c>
    </row>
    <row r="188" spans="2:9" x14ac:dyDescent="0.3">
      <c r="B188" s="10"/>
      <c r="C188" s="10">
        <v>180</v>
      </c>
      <c r="D188" s="10" t="s">
        <v>148</v>
      </c>
      <c r="E188" s="52">
        <v>7.99</v>
      </c>
      <c r="F188" s="10"/>
      <c r="G188" s="10">
        <v>2</v>
      </c>
      <c r="H188" s="12">
        <v>260.71429000000001</v>
      </c>
      <c r="I188" s="12">
        <f t="shared" si="6"/>
        <v>6.1293149677372885E-2</v>
      </c>
    </row>
    <row r="189" spans="2:9" x14ac:dyDescent="0.3">
      <c r="B189" s="10"/>
      <c r="C189" s="10">
        <v>181</v>
      </c>
      <c r="D189" s="10" t="s">
        <v>1395</v>
      </c>
      <c r="E189" s="52">
        <v>7.99</v>
      </c>
      <c r="F189" s="10"/>
      <c r="G189" s="10">
        <v>1</v>
      </c>
      <c r="H189" s="12">
        <v>260.71429000000001</v>
      </c>
      <c r="I189" s="12">
        <f t="shared" si="6"/>
        <v>3.0646574838686443E-2</v>
      </c>
    </row>
    <row r="190" spans="2:9" x14ac:dyDescent="0.3">
      <c r="B190" s="10"/>
      <c r="C190" s="10">
        <v>182</v>
      </c>
      <c r="D190" s="10" t="s">
        <v>149</v>
      </c>
      <c r="E190" s="52">
        <v>4.99</v>
      </c>
      <c r="F190" s="10"/>
      <c r="G190" s="10">
        <v>1</v>
      </c>
      <c r="H190" s="12">
        <v>104.28570999999999</v>
      </c>
      <c r="I190" s="12">
        <f t="shared" si="6"/>
        <v>4.7849317034903444E-2</v>
      </c>
    </row>
    <row r="191" spans="2:9" x14ac:dyDescent="0.3">
      <c r="B191" s="10"/>
      <c r="C191" s="10">
        <v>183</v>
      </c>
      <c r="D191" s="10" t="s">
        <v>150</v>
      </c>
      <c r="E191" s="52">
        <v>9.99</v>
      </c>
      <c r="F191" s="10"/>
      <c r="G191" s="10">
        <v>1</v>
      </c>
      <c r="H191" s="12">
        <v>521.42857000000004</v>
      </c>
      <c r="I191" s="12">
        <f t="shared" si="6"/>
        <v>1.9158904162079188E-2</v>
      </c>
    </row>
    <row r="192" spans="2:9" x14ac:dyDescent="0.3">
      <c r="B192" s="10"/>
      <c r="C192" s="10">
        <v>184</v>
      </c>
      <c r="D192" s="10" t="s">
        <v>151</v>
      </c>
      <c r="E192" s="52">
        <v>10.99</v>
      </c>
      <c r="F192" s="10"/>
      <c r="G192" s="10">
        <v>1</v>
      </c>
      <c r="H192" s="12">
        <v>1042.8599999999999</v>
      </c>
      <c r="I192" s="12">
        <f t="shared" si="6"/>
        <v>1.0538327292253995E-2</v>
      </c>
    </row>
    <row r="193" spans="2:9" x14ac:dyDescent="0.3">
      <c r="B193" s="10"/>
      <c r="C193" s="10">
        <v>185</v>
      </c>
      <c r="D193" s="10" t="s">
        <v>152</v>
      </c>
      <c r="E193" s="52">
        <f>9*2.25</f>
        <v>20.25</v>
      </c>
      <c r="F193" s="10"/>
      <c r="G193" s="10">
        <v>1</v>
      </c>
      <c r="H193" s="12">
        <v>260.71429000000001</v>
      </c>
      <c r="I193" s="12">
        <f t="shared" si="6"/>
        <v>7.7671231599924964E-2</v>
      </c>
    </row>
    <row r="194" spans="2:9" x14ac:dyDescent="0.3">
      <c r="B194" s="10"/>
      <c r="C194" s="10">
        <v>186</v>
      </c>
      <c r="D194" s="10" t="s">
        <v>153</v>
      </c>
      <c r="E194" s="52">
        <v>1.2</v>
      </c>
      <c r="F194" s="10"/>
      <c r="G194" s="10">
        <v>1</v>
      </c>
      <c r="H194" s="12">
        <v>260.71429000000001</v>
      </c>
      <c r="I194" s="12">
        <f t="shared" si="6"/>
        <v>4.6027396503659232E-3</v>
      </c>
    </row>
    <row r="195" spans="2:9" x14ac:dyDescent="0.3">
      <c r="B195" s="10"/>
      <c r="C195" s="10">
        <v>187</v>
      </c>
      <c r="D195" s="10" t="s">
        <v>154</v>
      </c>
      <c r="E195" s="52">
        <v>2.99</v>
      </c>
      <c r="F195" s="10"/>
      <c r="G195" s="10">
        <v>1</v>
      </c>
      <c r="H195" s="12">
        <v>521.42857000000004</v>
      </c>
      <c r="I195" s="12">
        <f t="shared" si="6"/>
        <v>5.7342465910527303E-3</v>
      </c>
    </row>
    <row r="196" spans="2:9" x14ac:dyDescent="0.3">
      <c r="B196" s="10"/>
      <c r="C196" s="10">
        <v>188</v>
      </c>
      <c r="D196" s="10" t="s">
        <v>155</v>
      </c>
      <c r="E196" s="52">
        <v>1.2</v>
      </c>
      <c r="F196" s="10"/>
      <c r="G196" s="10">
        <v>1</v>
      </c>
      <c r="H196" s="12">
        <v>1042.8570999999999</v>
      </c>
      <c r="I196" s="12">
        <f t="shared" si="6"/>
        <v>1.150684978795273E-3</v>
      </c>
    </row>
    <row r="197" spans="2:9" x14ac:dyDescent="0.3">
      <c r="B197" s="10"/>
      <c r="C197" s="10">
        <v>189</v>
      </c>
      <c r="D197" s="10" t="s">
        <v>156</v>
      </c>
      <c r="E197" s="52">
        <v>9.99</v>
      </c>
      <c r="F197" s="10"/>
      <c r="G197" s="10">
        <v>1</v>
      </c>
      <c r="H197" s="12">
        <v>521.42857000000004</v>
      </c>
      <c r="I197" s="12">
        <f t="shared" si="6"/>
        <v>1.9158904162079188E-2</v>
      </c>
    </row>
    <row r="198" spans="2:9" x14ac:dyDescent="0.3">
      <c r="B198" s="10"/>
      <c r="C198" s="10">
        <v>190</v>
      </c>
      <c r="D198" s="10" t="s">
        <v>157</v>
      </c>
      <c r="E198" s="52">
        <v>1.99</v>
      </c>
      <c r="F198" s="10"/>
      <c r="G198" s="10">
        <v>1</v>
      </c>
      <c r="H198" s="12">
        <v>260.71429000000001</v>
      </c>
      <c r="I198" s="12">
        <f t="shared" si="6"/>
        <v>7.6328765868568229E-3</v>
      </c>
    </row>
    <row r="199" spans="2:9" x14ac:dyDescent="0.3">
      <c r="B199" s="10"/>
      <c r="C199" s="10">
        <v>191</v>
      </c>
      <c r="D199" s="10" t="s">
        <v>158</v>
      </c>
      <c r="E199" s="52">
        <v>4.99</v>
      </c>
      <c r="F199" s="10"/>
      <c r="G199" s="10">
        <v>1</v>
      </c>
      <c r="H199" s="12">
        <v>521.42857000000004</v>
      </c>
      <c r="I199" s="12">
        <f t="shared" si="6"/>
        <v>9.5698630399174336E-3</v>
      </c>
    </row>
    <row r="200" spans="2:9" x14ac:dyDescent="0.3">
      <c r="B200" s="10"/>
      <c r="C200" s="10">
        <v>192</v>
      </c>
      <c r="D200" s="10" t="s">
        <v>159</v>
      </c>
      <c r="E200" s="52">
        <v>7.99</v>
      </c>
      <c r="F200" s="10"/>
      <c r="G200" s="10">
        <v>1</v>
      </c>
      <c r="H200" s="12">
        <v>521.42857000000004</v>
      </c>
      <c r="I200" s="12">
        <f t="shared" si="6"/>
        <v>1.5323287713214485E-2</v>
      </c>
    </row>
    <row r="201" spans="2:9" x14ac:dyDescent="0.3">
      <c r="B201" s="10"/>
      <c r="C201" s="10">
        <v>193</v>
      </c>
      <c r="D201" s="10" t="s">
        <v>160</v>
      </c>
      <c r="E201" s="52">
        <v>5.99</v>
      </c>
      <c r="F201" s="10"/>
      <c r="G201" s="10">
        <v>1</v>
      </c>
      <c r="H201" s="12">
        <v>104.28570999999999</v>
      </c>
      <c r="I201" s="12">
        <f t="shared" si="6"/>
        <v>5.7438358524864057E-2</v>
      </c>
    </row>
    <row r="202" spans="2:9" x14ac:dyDescent="0.3">
      <c r="B202" s="10"/>
      <c r="C202" s="10">
        <v>194</v>
      </c>
      <c r="D202" s="10" t="s">
        <v>161</v>
      </c>
      <c r="E202" s="52">
        <v>5.99</v>
      </c>
      <c r="F202" s="10"/>
      <c r="G202" s="10">
        <v>1</v>
      </c>
      <c r="H202" s="12">
        <v>260.71429000000001</v>
      </c>
      <c r="I202" s="12">
        <f t="shared" si="6"/>
        <v>2.297534208807657E-2</v>
      </c>
    </row>
    <row r="203" spans="2:9" x14ac:dyDescent="0.3">
      <c r="B203" s="10"/>
      <c r="C203" s="10">
        <v>195</v>
      </c>
      <c r="D203" s="10" t="s">
        <v>162</v>
      </c>
      <c r="E203" s="52">
        <v>12</v>
      </c>
      <c r="F203" s="10"/>
      <c r="G203" s="10">
        <v>1</v>
      </c>
      <c r="H203" s="12">
        <v>521.42857000000004</v>
      </c>
      <c r="I203" s="12">
        <f t="shared" si="6"/>
        <v>2.3013698693188214E-2</v>
      </c>
    </row>
    <row r="204" spans="2:9" x14ac:dyDescent="0.3">
      <c r="B204" s="10"/>
      <c r="C204" s="10">
        <v>196</v>
      </c>
      <c r="D204" s="10" t="s">
        <v>163</v>
      </c>
      <c r="E204" s="52">
        <v>1.2</v>
      </c>
      <c r="F204" s="10"/>
      <c r="G204" s="10">
        <v>1</v>
      </c>
      <c r="H204" s="12">
        <v>104.28570999999999</v>
      </c>
      <c r="I204" s="12">
        <f t="shared" ref="I204:I235" si="7">+(E204*G204)/H204</f>
        <v>1.150684978795273E-2</v>
      </c>
    </row>
    <row r="205" spans="2:9" x14ac:dyDescent="0.3">
      <c r="B205" s="10"/>
      <c r="C205" s="10">
        <v>197</v>
      </c>
      <c r="D205" s="10" t="s">
        <v>164</v>
      </c>
      <c r="E205" s="52">
        <v>3.4</v>
      </c>
      <c r="F205" s="10"/>
      <c r="G205" s="10">
        <v>1</v>
      </c>
      <c r="H205" s="12">
        <v>104.28570999999999</v>
      </c>
      <c r="I205" s="12">
        <f t="shared" si="7"/>
        <v>3.2602741065866074E-2</v>
      </c>
    </row>
    <row r="206" spans="2:9" x14ac:dyDescent="0.3">
      <c r="B206" s="10"/>
      <c r="C206" s="10">
        <v>198</v>
      </c>
      <c r="D206" s="10" t="s">
        <v>165</v>
      </c>
      <c r="E206" s="52">
        <v>9.99</v>
      </c>
      <c r="F206" s="10"/>
      <c r="G206" s="10">
        <v>1</v>
      </c>
      <c r="H206" s="12">
        <v>521.42857000000004</v>
      </c>
      <c r="I206" s="12">
        <f t="shared" si="7"/>
        <v>1.9158904162079188E-2</v>
      </c>
    </row>
    <row r="207" spans="2:9" x14ac:dyDescent="0.3">
      <c r="B207" s="10"/>
      <c r="C207" s="10">
        <v>199</v>
      </c>
      <c r="D207" s="10" t="s">
        <v>166</v>
      </c>
      <c r="E207" s="52">
        <v>4.99</v>
      </c>
      <c r="F207" s="10"/>
      <c r="G207" s="10">
        <v>1</v>
      </c>
      <c r="H207" s="12">
        <v>521.42857000000004</v>
      </c>
      <c r="I207" s="12">
        <f t="shared" si="7"/>
        <v>9.5698630399174336E-3</v>
      </c>
    </row>
    <row r="208" spans="2:9" x14ac:dyDescent="0.3">
      <c r="B208" s="10"/>
      <c r="C208" s="10">
        <v>200</v>
      </c>
      <c r="D208" s="10" t="s">
        <v>167</v>
      </c>
      <c r="E208" s="52">
        <v>2.63</v>
      </c>
      <c r="F208" s="10"/>
      <c r="G208" s="10">
        <v>1</v>
      </c>
      <c r="H208" s="12">
        <v>8.3000000000000007</v>
      </c>
      <c r="I208" s="12">
        <f t="shared" si="7"/>
        <v>0.31686746987951803</v>
      </c>
    </row>
    <row r="209" spans="2:9" x14ac:dyDescent="0.3">
      <c r="B209" s="10"/>
      <c r="C209" s="10">
        <v>201</v>
      </c>
      <c r="D209" s="10" t="s">
        <v>168</v>
      </c>
      <c r="E209" s="52">
        <v>18</v>
      </c>
      <c r="F209" s="10"/>
      <c r="G209" s="10">
        <v>1</v>
      </c>
      <c r="H209" s="12">
        <v>521.42857000000004</v>
      </c>
      <c r="I209" s="12">
        <f t="shared" si="7"/>
        <v>3.4520548039782321E-2</v>
      </c>
    </row>
    <row r="210" spans="2:9" x14ac:dyDescent="0.3">
      <c r="B210" s="10"/>
      <c r="C210" s="10">
        <v>202</v>
      </c>
      <c r="D210" s="10" t="s">
        <v>169</v>
      </c>
      <c r="E210" s="52">
        <v>14.99</v>
      </c>
      <c r="F210" s="10"/>
      <c r="G210" s="10">
        <v>1</v>
      </c>
      <c r="H210" s="12">
        <v>260.71429000000001</v>
      </c>
      <c r="I210" s="12">
        <f t="shared" si="7"/>
        <v>5.7495889465820994E-2</v>
      </c>
    </row>
    <row r="211" spans="2:9" x14ac:dyDescent="0.3">
      <c r="B211" s="10"/>
      <c r="C211" s="10">
        <v>203</v>
      </c>
      <c r="D211" s="10" t="s">
        <v>170</v>
      </c>
      <c r="E211" s="52">
        <v>62</v>
      </c>
      <c r="F211" s="10"/>
      <c r="G211" s="10">
        <v>1</v>
      </c>
      <c r="H211" s="12">
        <v>1042.8570999999999</v>
      </c>
      <c r="I211" s="12">
        <f t="shared" si="7"/>
        <v>5.9452057237755783E-2</v>
      </c>
    </row>
    <row r="212" spans="2:9" x14ac:dyDescent="0.3">
      <c r="B212" s="10"/>
      <c r="C212" s="10">
        <v>204</v>
      </c>
      <c r="D212" s="10" t="s">
        <v>171</v>
      </c>
      <c r="E212" s="52">
        <v>6.99</v>
      </c>
      <c r="F212" s="10"/>
      <c r="G212" s="10">
        <v>1</v>
      </c>
      <c r="H212" s="12">
        <v>156.43</v>
      </c>
      <c r="I212" s="12">
        <f t="shared" si="7"/>
        <v>4.4684523429009783E-2</v>
      </c>
    </row>
    <row r="213" spans="2:9" x14ac:dyDescent="0.3">
      <c r="B213" s="10"/>
      <c r="C213" s="10">
        <v>205</v>
      </c>
      <c r="D213" s="10" t="s">
        <v>172</v>
      </c>
      <c r="E213" s="52">
        <v>4.72</v>
      </c>
      <c r="F213" s="10"/>
      <c r="G213" s="10">
        <v>1</v>
      </c>
      <c r="H213" s="12">
        <v>104.28570999999999</v>
      </c>
      <c r="I213" s="12">
        <f t="shared" si="7"/>
        <v>4.5260275832614077E-2</v>
      </c>
    </row>
    <row r="214" spans="2:9" x14ac:dyDescent="0.3">
      <c r="B214" s="10"/>
      <c r="C214" s="10">
        <v>206</v>
      </c>
      <c r="D214" s="10" t="s">
        <v>173</v>
      </c>
      <c r="E214" s="52">
        <v>3.42</v>
      </c>
      <c r="F214" s="10"/>
      <c r="G214" s="10">
        <v>1</v>
      </c>
      <c r="H214" s="12">
        <v>26.07</v>
      </c>
      <c r="I214" s="12">
        <f t="shared" si="7"/>
        <v>0.13118527042577674</v>
      </c>
    </row>
    <row r="215" spans="2:9" x14ac:dyDescent="0.3">
      <c r="B215" s="8" t="s">
        <v>1475</v>
      </c>
      <c r="C215" s="10">
        <v>207</v>
      </c>
      <c r="D215" s="10" t="s">
        <v>174</v>
      </c>
      <c r="E215" s="52">
        <v>5</v>
      </c>
      <c r="F215" s="10"/>
      <c r="G215" s="10">
        <v>1</v>
      </c>
      <c r="H215" s="12">
        <v>1042.8570999999999</v>
      </c>
      <c r="I215" s="12">
        <f t="shared" si="7"/>
        <v>4.7945207449803049E-3</v>
      </c>
    </row>
    <row r="216" spans="2:9" x14ac:dyDescent="0.3">
      <c r="B216" s="10"/>
      <c r="C216" s="10">
        <v>208</v>
      </c>
      <c r="D216" s="10" t="s">
        <v>175</v>
      </c>
      <c r="E216" s="52">
        <v>64</v>
      </c>
      <c r="F216" s="10"/>
      <c r="G216" s="10">
        <v>1</v>
      </c>
      <c r="H216" s="12">
        <v>365</v>
      </c>
      <c r="I216" s="12">
        <f t="shared" si="7"/>
        <v>0.17534246575342466</v>
      </c>
    </row>
    <row r="217" spans="2:9" x14ac:dyDescent="0.3">
      <c r="B217" s="10"/>
      <c r="C217" s="10">
        <v>209</v>
      </c>
      <c r="D217" s="10" t="s">
        <v>176</v>
      </c>
      <c r="E217" s="52">
        <v>3.98</v>
      </c>
      <c r="F217" s="10"/>
      <c r="G217" s="10">
        <v>1</v>
      </c>
      <c r="H217" s="12">
        <v>104.28570999999999</v>
      </c>
      <c r="I217" s="12">
        <f t="shared" si="7"/>
        <v>3.8164385130043228E-2</v>
      </c>
    </row>
    <row r="218" spans="2:9" x14ac:dyDescent="0.3">
      <c r="B218" s="10"/>
      <c r="C218" s="10">
        <v>210</v>
      </c>
      <c r="D218" s="10" t="s">
        <v>177</v>
      </c>
      <c r="E218" s="52">
        <v>1.47</v>
      </c>
      <c r="F218" s="10"/>
      <c r="G218" s="10">
        <v>1</v>
      </c>
      <c r="H218" s="12">
        <v>260.71429000000001</v>
      </c>
      <c r="I218" s="12">
        <f t="shared" si="7"/>
        <v>5.6383560716982565E-3</v>
      </c>
    </row>
    <row r="219" spans="2:9" x14ac:dyDescent="0.3">
      <c r="B219" s="10"/>
      <c r="C219" s="10">
        <v>211</v>
      </c>
      <c r="D219" s="10" t="s">
        <v>178</v>
      </c>
      <c r="E219" s="52">
        <v>0.99</v>
      </c>
      <c r="F219" s="10"/>
      <c r="G219" s="10">
        <v>1</v>
      </c>
      <c r="H219" s="12">
        <v>104.28570999999999</v>
      </c>
      <c r="I219" s="12">
        <f t="shared" si="7"/>
        <v>9.4931510750610043E-3</v>
      </c>
    </row>
    <row r="220" spans="2:9" x14ac:dyDescent="0.3">
      <c r="B220" s="10"/>
      <c r="C220" s="10">
        <v>212</v>
      </c>
      <c r="D220" s="10" t="s">
        <v>179</v>
      </c>
      <c r="E220" s="52">
        <v>0.99</v>
      </c>
      <c r="F220" s="10"/>
      <c r="G220" s="10">
        <v>1</v>
      </c>
      <c r="H220" s="12">
        <v>26.071428999999998</v>
      </c>
      <c r="I220" s="12">
        <f t="shared" si="7"/>
        <v>3.7972602115518873E-2</v>
      </c>
    </row>
    <row r="221" spans="2:9" x14ac:dyDescent="0.3">
      <c r="B221" s="10"/>
      <c r="C221" s="10">
        <v>213</v>
      </c>
      <c r="D221" s="10" t="s">
        <v>180</v>
      </c>
      <c r="E221" s="52">
        <v>0.42</v>
      </c>
      <c r="F221" s="10"/>
      <c r="G221" s="10">
        <v>1</v>
      </c>
      <c r="H221" s="12">
        <v>20</v>
      </c>
      <c r="I221" s="12">
        <f t="shared" si="7"/>
        <v>2.0999999999999998E-2</v>
      </c>
    </row>
    <row r="222" spans="2:9" x14ac:dyDescent="0.3">
      <c r="B222" s="10"/>
      <c r="C222" s="10">
        <v>214</v>
      </c>
      <c r="D222" s="10" t="s">
        <v>932</v>
      </c>
      <c r="E222" s="52">
        <v>0.99</v>
      </c>
      <c r="F222" s="10"/>
      <c r="G222" s="10">
        <v>1</v>
      </c>
      <c r="H222" s="12">
        <v>4.3499999999999996</v>
      </c>
      <c r="I222" s="12">
        <f t="shared" si="7"/>
        <v>0.22758620689655173</v>
      </c>
    </row>
    <row r="223" spans="2:9" x14ac:dyDescent="0.3">
      <c r="B223" s="10"/>
      <c r="C223" s="10">
        <v>215</v>
      </c>
      <c r="D223" s="10" t="s">
        <v>182</v>
      </c>
      <c r="E223" s="52">
        <f>3*0.99</f>
        <v>2.9699999999999998</v>
      </c>
      <c r="F223" s="10"/>
      <c r="G223" s="10">
        <v>2</v>
      </c>
      <c r="H223" s="12">
        <v>52.142856999999999</v>
      </c>
      <c r="I223" s="12">
        <f t="shared" si="7"/>
        <v>0.11391780853128165</v>
      </c>
    </row>
    <row r="224" spans="2:9" x14ac:dyDescent="0.3">
      <c r="B224" s="10"/>
      <c r="C224" s="10">
        <v>216</v>
      </c>
      <c r="D224" s="10" t="s">
        <v>183</v>
      </c>
      <c r="E224" s="52">
        <v>0.84</v>
      </c>
      <c r="F224" s="10"/>
      <c r="G224" s="10">
        <v>1</v>
      </c>
      <c r="H224" s="12">
        <v>4.3452381000000004</v>
      </c>
      <c r="I224" s="12">
        <f t="shared" si="7"/>
        <v>0.19331506828129852</v>
      </c>
    </row>
    <row r="225" spans="2:9" x14ac:dyDescent="0.3">
      <c r="B225" s="10"/>
      <c r="C225" s="10">
        <v>217</v>
      </c>
      <c r="D225" s="10" t="s">
        <v>184</v>
      </c>
      <c r="E225" s="52">
        <v>1.31</v>
      </c>
      <c r="F225" s="10"/>
      <c r="G225" s="10">
        <v>1</v>
      </c>
      <c r="H225" s="12">
        <v>2</v>
      </c>
      <c r="I225" s="12">
        <f t="shared" si="7"/>
        <v>0.65500000000000003</v>
      </c>
    </row>
    <row r="226" spans="2:9" x14ac:dyDescent="0.3">
      <c r="B226" s="10"/>
      <c r="C226" s="10">
        <v>218</v>
      </c>
      <c r="D226" s="10" t="s">
        <v>185</v>
      </c>
      <c r="E226" s="52">
        <v>1.31</v>
      </c>
      <c r="F226" s="10"/>
      <c r="G226" s="10">
        <v>1</v>
      </c>
      <c r="H226" s="12">
        <v>8.6904762000000009</v>
      </c>
      <c r="I226" s="12">
        <f t="shared" si="7"/>
        <v>0.15073972586220302</v>
      </c>
    </row>
    <row r="227" spans="2:9" x14ac:dyDescent="0.3">
      <c r="B227" s="10"/>
      <c r="C227" s="10">
        <v>219</v>
      </c>
      <c r="D227" s="10" t="s">
        <v>186</v>
      </c>
      <c r="E227" s="52">
        <v>2.63</v>
      </c>
      <c r="F227" s="10"/>
      <c r="G227" s="10">
        <v>1</v>
      </c>
      <c r="H227" s="12">
        <v>8.6904762000000009</v>
      </c>
      <c r="I227" s="12">
        <f t="shared" si="7"/>
        <v>0.30263013665465188</v>
      </c>
    </row>
    <row r="228" spans="2:9" x14ac:dyDescent="0.3">
      <c r="B228" s="10"/>
      <c r="C228" s="10">
        <v>220</v>
      </c>
      <c r="D228" s="10" t="s">
        <v>187</v>
      </c>
      <c r="E228" s="52">
        <v>1.42</v>
      </c>
      <c r="F228" s="10"/>
      <c r="G228" s="10">
        <v>1</v>
      </c>
      <c r="H228" s="12">
        <v>26.071428999999998</v>
      </c>
      <c r="I228" s="12">
        <f t="shared" si="7"/>
        <v>5.4465752529330093E-2</v>
      </c>
    </row>
    <row r="229" spans="2:9" x14ac:dyDescent="0.3">
      <c r="B229" s="10"/>
      <c r="C229" s="10">
        <v>221</v>
      </c>
      <c r="D229" s="10" t="s">
        <v>950</v>
      </c>
      <c r="E229" s="52">
        <v>1.5</v>
      </c>
      <c r="F229" s="10"/>
      <c r="G229" s="10">
        <v>1</v>
      </c>
      <c r="H229" s="12">
        <v>4.3452381000000004</v>
      </c>
      <c r="I229" s="12">
        <f t="shared" si="7"/>
        <v>0.34520547907374738</v>
      </c>
    </row>
    <row r="230" spans="2:9" x14ac:dyDescent="0.3">
      <c r="B230" s="10"/>
      <c r="C230" s="10">
        <v>222</v>
      </c>
      <c r="D230" s="10" t="s">
        <v>189</v>
      </c>
      <c r="E230" s="52">
        <v>0.63</v>
      </c>
      <c r="F230" s="10"/>
      <c r="G230" s="10">
        <v>1</v>
      </c>
      <c r="H230" s="12">
        <v>4.3452381000000004</v>
      </c>
      <c r="I230" s="12">
        <f t="shared" si="7"/>
        <v>0.14498630121097389</v>
      </c>
    </row>
    <row r="231" spans="2:9" x14ac:dyDescent="0.3">
      <c r="B231" s="10"/>
      <c r="C231" s="10">
        <v>223</v>
      </c>
      <c r="D231" s="10" t="s">
        <v>190</v>
      </c>
      <c r="E231" s="52">
        <v>2</v>
      </c>
      <c r="F231" s="10"/>
      <c r="G231" s="10">
        <v>1</v>
      </c>
      <c r="H231" s="12">
        <v>52.14</v>
      </c>
      <c r="I231" s="12">
        <f t="shared" si="7"/>
        <v>3.8358266206367474E-2</v>
      </c>
    </row>
    <row r="232" spans="2:9" x14ac:dyDescent="0.3">
      <c r="B232" s="10"/>
      <c r="C232" s="10">
        <v>224</v>
      </c>
      <c r="D232" s="10" t="s">
        <v>191</v>
      </c>
      <c r="E232" s="52">
        <v>2.31</v>
      </c>
      <c r="F232" s="10"/>
      <c r="G232" s="10">
        <v>1</v>
      </c>
      <c r="H232" s="12">
        <v>25</v>
      </c>
      <c r="I232" s="12">
        <f t="shared" si="7"/>
        <v>9.2399999999999996E-2</v>
      </c>
    </row>
    <row r="233" spans="2:9" x14ac:dyDescent="0.3">
      <c r="B233" s="10"/>
      <c r="C233" s="10">
        <v>225</v>
      </c>
      <c r="D233" s="10" t="s">
        <v>1469</v>
      </c>
      <c r="E233" s="52">
        <v>2.4900000000000002</v>
      </c>
      <c r="F233" s="10"/>
      <c r="G233" s="10">
        <v>1</v>
      </c>
      <c r="H233" s="12">
        <v>52.142856999999999</v>
      </c>
      <c r="I233" s="12">
        <f t="shared" si="7"/>
        <v>4.7753424788365549E-2</v>
      </c>
    </row>
    <row r="234" spans="2:9" x14ac:dyDescent="0.3">
      <c r="B234" s="10"/>
      <c r="C234" s="10">
        <v>226</v>
      </c>
      <c r="D234" s="10" t="s">
        <v>116</v>
      </c>
      <c r="E234" s="52">
        <v>2</v>
      </c>
      <c r="F234" s="10"/>
      <c r="G234" s="10">
        <v>1</v>
      </c>
      <c r="H234" s="12">
        <v>104.29</v>
      </c>
      <c r="I234" s="12">
        <f t="shared" si="7"/>
        <v>1.9177294083804773E-2</v>
      </c>
    </row>
    <row r="235" spans="2:9" x14ac:dyDescent="0.3">
      <c r="B235" s="10"/>
      <c r="C235" s="10">
        <v>227</v>
      </c>
      <c r="D235" s="10" t="s">
        <v>117</v>
      </c>
      <c r="E235" s="52">
        <v>20</v>
      </c>
      <c r="F235" s="10"/>
      <c r="G235" s="10">
        <v>1</v>
      </c>
      <c r="H235" s="12">
        <v>521.42857000000004</v>
      </c>
      <c r="I235" s="12">
        <f t="shared" si="7"/>
        <v>3.8356164488647024E-2</v>
      </c>
    </row>
    <row r="236" spans="2:9" x14ac:dyDescent="0.3">
      <c r="B236" s="10"/>
      <c r="C236" s="10">
        <v>228</v>
      </c>
      <c r="D236" s="10" t="s">
        <v>118</v>
      </c>
      <c r="E236" s="52">
        <v>25</v>
      </c>
      <c r="F236" s="10"/>
      <c r="G236" s="10">
        <v>1</v>
      </c>
      <c r="H236" s="12">
        <v>1042.8570999999999</v>
      </c>
      <c r="I236" s="12">
        <f t="shared" ref="I236:I267" si="8">+(E236*G236)/H236</f>
        <v>2.3972603724901523E-2</v>
      </c>
    </row>
    <row r="237" spans="2:9" x14ac:dyDescent="0.3">
      <c r="B237" s="10"/>
      <c r="C237" s="10">
        <v>229</v>
      </c>
      <c r="D237" s="10" t="s">
        <v>119</v>
      </c>
      <c r="E237" s="52">
        <v>2</v>
      </c>
      <c r="F237" s="10"/>
      <c r="G237" s="10">
        <v>1</v>
      </c>
      <c r="H237" s="12">
        <v>1042.8570999999999</v>
      </c>
      <c r="I237" s="12">
        <f t="shared" si="8"/>
        <v>1.9178082979921219E-3</v>
      </c>
    </row>
    <row r="238" spans="2:9" x14ac:dyDescent="0.3">
      <c r="B238" s="10"/>
      <c r="C238" s="10">
        <v>230</v>
      </c>
      <c r="D238" s="10" t="s">
        <v>192</v>
      </c>
      <c r="E238" s="52">
        <v>28</v>
      </c>
      <c r="F238" s="10"/>
      <c r="G238" s="10">
        <v>1</v>
      </c>
      <c r="H238" s="12">
        <v>521.42857000000004</v>
      </c>
      <c r="I238" s="12">
        <f t="shared" si="8"/>
        <v>5.3698630284105833E-2</v>
      </c>
    </row>
    <row r="239" spans="2:9" x14ac:dyDescent="0.3">
      <c r="B239" s="10"/>
      <c r="C239" s="10">
        <v>231</v>
      </c>
      <c r="D239" s="10" t="s">
        <v>934</v>
      </c>
      <c r="E239" s="52">
        <v>36</v>
      </c>
      <c r="F239" s="10"/>
      <c r="G239" s="10">
        <v>2</v>
      </c>
      <c r="H239" s="12">
        <v>104.29</v>
      </c>
      <c r="I239" s="12">
        <f t="shared" si="8"/>
        <v>0.69038258701697186</v>
      </c>
    </row>
    <row r="240" spans="2:9" x14ac:dyDescent="0.3">
      <c r="B240" s="10"/>
      <c r="C240" s="10">
        <v>232</v>
      </c>
      <c r="D240" s="10" t="s">
        <v>194</v>
      </c>
      <c r="E240" s="52">
        <v>9.5</v>
      </c>
      <c r="F240" s="10"/>
      <c r="G240" s="10">
        <v>2</v>
      </c>
      <c r="H240" s="12">
        <v>104.29</v>
      </c>
      <c r="I240" s="12">
        <f t="shared" si="8"/>
        <v>0.18218429379614534</v>
      </c>
    </row>
    <row r="241" spans="2:9" x14ac:dyDescent="0.3">
      <c r="B241" s="10"/>
      <c r="C241" s="10">
        <v>233</v>
      </c>
      <c r="D241" s="10" t="s">
        <v>195</v>
      </c>
      <c r="E241" s="52">
        <v>6</v>
      </c>
      <c r="F241" s="10"/>
      <c r="G241" s="10">
        <v>3</v>
      </c>
      <c r="H241" s="12">
        <v>104.29</v>
      </c>
      <c r="I241" s="12">
        <f t="shared" si="8"/>
        <v>0.17259564675424297</v>
      </c>
    </row>
    <row r="242" spans="2:9" x14ac:dyDescent="0.3">
      <c r="B242" s="10"/>
      <c r="C242" s="10">
        <v>234</v>
      </c>
      <c r="D242" s="10" t="s">
        <v>196</v>
      </c>
      <c r="E242" s="52">
        <v>7</v>
      </c>
      <c r="F242" s="10"/>
      <c r="G242" s="10">
        <v>1</v>
      </c>
      <c r="H242" s="12">
        <v>104.28570999999999</v>
      </c>
      <c r="I242" s="12">
        <f t="shared" si="8"/>
        <v>6.7123290429724272E-2</v>
      </c>
    </row>
    <row r="243" spans="2:9" x14ac:dyDescent="0.3">
      <c r="B243" s="10"/>
      <c r="C243" s="10">
        <v>235</v>
      </c>
      <c r="D243" s="10" t="s">
        <v>197</v>
      </c>
      <c r="E243" s="52">
        <v>13</v>
      </c>
      <c r="F243" s="10"/>
      <c r="G243" s="10">
        <v>1</v>
      </c>
      <c r="H243" s="12">
        <v>521.42857000000004</v>
      </c>
      <c r="I243" s="12">
        <f t="shared" si="8"/>
        <v>2.4931506917620565E-2</v>
      </c>
    </row>
    <row r="244" spans="2:9" x14ac:dyDescent="0.3">
      <c r="B244" s="10"/>
      <c r="C244" s="10">
        <v>236</v>
      </c>
      <c r="D244" s="10" t="s">
        <v>198</v>
      </c>
      <c r="E244" s="52">
        <v>12</v>
      </c>
      <c r="F244" s="10"/>
      <c r="G244" s="10">
        <v>1</v>
      </c>
      <c r="H244" s="12">
        <v>260.71429000000001</v>
      </c>
      <c r="I244" s="12">
        <f t="shared" si="8"/>
        <v>4.6027396503659238E-2</v>
      </c>
    </row>
    <row r="245" spans="2:9" x14ac:dyDescent="0.3">
      <c r="B245" s="10"/>
      <c r="C245" s="10">
        <v>237</v>
      </c>
      <c r="D245" s="10" t="s">
        <v>189</v>
      </c>
      <c r="E245" s="52">
        <v>0.63</v>
      </c>
      <c r="F245" s="10"/>
      <c r="G245" s="10">
        <v>1</v>
      </c>
      <c r="H245" s="12">
        <v>2</v>
      </c>
      <c r="I245" s="12">
        <f t="shared" si="8"/>
        <v>0.315</v>
      </c>
    </row>
    <row r="246" spans="2:9" x14ac:dyDescent="0.3">
      <c r="B246" s="10"/>
      <c r="C246" s="10">
        <v>238</v>
      </c>
      <c r="D246" s="10" t="s">
        <v>199</v>
      </c>
      <c r="E246" s="52">
        <v>2.1</v>
      </c>
      <c r="F246" s="10"/>
      <c r="G246" s="10">
        <v>1</v>
      </c>
      <c r="H246" s="12">
        <v>4.3452381000000004</v>
      </c>
      <c r="I246" s="12">
        <f t="shared" si="8"/>
        <v>0.48328767070324635</v>
      </c>
    </row>
    <row r="247" spans="2:9" x14ac:dyDescent="0.3">
      <c r="B247" s="10"/>
      <c r="C247" s="10">
        <v>239</v>
      </c>
      <c r="D247" s="10" t="s">
        <v>200</v>
      </c>
      <c r="E247" s="52">
        <v>2</v>
      </c>
      <c r="F247" s="10"/>
      <c r="G247" s="10">
        <v>1</v>
      </c>
      <c r="H247" s="12">
        <v>52.142856999999999</v>
      </c>
      <c r="I247" s="12">
        <f t="shared" si="8"/>
        <v>3.8356164488647024E-2</v>
      </c>
    </row>
    <row r="248" spans="2:9" x14ac:dyDescent="0.3">
      <c r="B248" s="10"/>
      <c r="C248" s="10">
        <v>240</v>
      </c>
      <c r="D248" s="10" t="s">
        <v>115</v>
      </c>
      <c r="E248" s="52">
        <v>5</v>
      </c>
      <c r="F248" s="10"/>
      <c r="G248" s="10">
        <v>1</v>
      </c>
      <c r="H248" s="12">
        <v>365</v>
      </c>
      <c r="I248" s="12">
        <f t="shared" si="8"/>
        <v>1.3698630136986301E-2</v>
      </c>
    </row>
    <row r="249" spans="2:9" x14ac:dyDescent="0.3">
      <c r="B249" s="10"/>
      <c r="C249" s="10">
        <v>241</v>
      </c>
      <c r="D249" s="10" t="s">
        <v>116</v>
      </c>
      <c r="E249" s="52">
        <v>2</v>
      </c>
      <c r="F249" s="10"/>
      <c r="G249" s="10">
        <v>2</v>
      </c>
      <c r="H249" s="12">
        <v>104.29</v>
      </c>
      <c r="I249" s="12">
        <f t="shared" si="8"/>
        <v>3.8354588167609546E-2</v>
      </c>
    </row>
    <row r="250" spans="2:9" x14ac:dyDescent="0.3">
      <c r="B250" s="10"/>
      <c r="C250" s="10">
        <v>242</v>
      </c>
      <c r="D250" s="10" t="s">
        <v>117</v>
      </c>
      <c r="E250" s="52">
        <v>20</v>
      </c>
      <c r="F250" s="10"/>
      <c r="G250" s="10">
        <v>1</v>
      </c>
      <c r="H250" s="12">
        <v>521.42857000000004</v>
      </c>
      <c r="I250" s="12">
        <f t="shared" si="8"/>
        <v>3.8356164488647024E-2</v>
      </c>
    </row>
    <row r="251" spans="2:9" x14ac:dyDescent="0.3">
      <c r="B251" s="10"/>
      <c r="C251" s="10">
        <v>243</v>
      </c>
      <c r="D251" s="10" t="s">
        <v>118</v>
      </c>
      <c r="E251" s="52">
        <v>25</v>
      </c>
      <c r="F251" s="10"/>
      <c r="G251" s="10">
        <v>1</v>
      </c>
      <c r="H251" s="12">
        <v>1042.8570999999999</v>
      </c>
      <c r="I251" s="12">
        <f t="shared" si="8"/>
        <v>2.3972603724901523E-2</v>
      </c>
    </row>
    <row r="252" spans="2:9" x14ac:dyDescent="0.3">
      <c r="B252" s="10"/>
      <c r="C252" s="10">
        <v>244</v>
      </c>
      <c r="D252" s="10" t="s">
        <v>119</v>
      </c>
      <c r="E252" s="52">
        <v>2</v>
      </c>
      <c r="F252" s="10"/>
      <c r="G252" s="10">
        <v>1</v>
      </c>
      <c r="H252" s="12">
        <v>1042.8570999999999</v>
      </c>
      <c r="I252" s="12">
        <f t="shared" si="8"/>
        <v>1.9178082979921219E-3</v>
      </c>
    </row>
    <row r="253" spans="2:9" x14ac:dyDescent="0.3">
      <c r="B253" s="10"/>
      <c r="C253" s="10">
        <v>245</v>
      </c>
      <c r="D253" s="10" t="s">
        <v>120</v>
      </c>
      <c r="E253" s="52">
        <v>15</v>
      </c>
      <c r="F253" s="10"/>
      <c r="G253" s="10">
        <v>1</v>
      </c>
      <c r="H253" s="12">
        <v>156.42857000000001</v>
      </c>
      <c r="I253" s="12">
        <f t="shared" si="8"/>
        <v>9.5890411834615635E-2</v>
      </c>
    </row>
    <row r="254" spans="2:9" x14ac:dyDescent="0.3">
      <c r="B254" s="10"/>
      <c r="C254" s="10">
        <v>246</v>
      </c>
      <c r="D254" s="10" t="s">
        <v>121</v>
      </c>
      <c r="E254" s="52">
        <v>7.79</v>
      </c>
      <c r="F254" s="10"/>
      <c r="G254" s="10">
        <v>1</v>
      </c>
      <c r="H254" s="12">
        <v>1042.8570999999999</v>
      </c>
      <c r="I254" s="12">
        <f t="shared" si="8"/>
        <v>7.4698633206793149E-3</v>
      </c>
    </row>
    <row r="255" spans="2:9" x14ac:dyDescent="0.3">
      <c r="B255" s="10"/>
      <c r="C255" s="10">
        <v>247</v>
      </c>
      <c r="D255" s="10" t="s">
        <v>201</v>
      </c>
      <c r="E255" s="52">
        <v>79.98</v>
      </c>
      <c r="F255" s="10"/>
      <c r="G255" s="10">
        <v>1</v>
      </c>
      <c r="H255" s="12">
        <v>521.42857000000004</v>
      </c>
      <c r="I255" s="12">
        <f t="shared" si="8"/>
        <v>0.15338630179009946</v>
      </c>
    </row>
    <row r="256" spans="2:9" ht="14.5" x14ac:dyDescent="0.35">
      <c r="B256" s="10"/>
      <c r="C256" s="10">
        <v>248</v>
      </c>
      <c r="D256" s="10" t="s">
        <v>202</v>
      </c>
      <c r="E256" s="54">
        <v>195</v>
      </c>
      <c r="F256" s="10"/>
      <c r="G256" s="10">
        <v>1</v>
      </c>
      <c r="H256" s="45">
        <v>417.14</v>
      </c>
      <c r="I256" s="12">
        <f t="shared" si="8"/>
        <v>0.46746895526681692</v>
      </c>
    </row>
    <row r="257" spans="2:12" x14ac:dyDescent="0.3">
      <c r="B257" s="10"/>
      <c r="C257" s="10">
        <v>249</v>
      </c>
      <c r="D257" s="10" t="s">
        <v>203</v>
      </c>
      <c r="E257" s="52">
        <v>175</v>
      </c>
      <c r="F257" s="10"/>
      <c r="G257" s="10">
        <v>1</v>
      </c>
      <c r="H257" s="12">
        <v>521.42857000000004</v>
      </c>
      <c r="I257" s="12">
        <f t="shared" si="8"/>
        <v>0.33561643927566143</v>
      </c>
    </row>
    <row r="258" spans="2:12" x14ac:dyDescent="0.3">
      <c r="B258" s="10"/>
      <c r="C258" s="10">
        <v>250</v>
      </c>
      <c r="D258" s="10" t="s">
        <v>204</v>
      </c>
      <c r="E258" s="52">
        <v>72</v>
      </c>
      <c r="F258" s="10"/>
      <c r="G258" s="10">
        <v>1</v>
      </c>
      <c r="H258" s="12">
        <v>521.42857000000004</v>
      </c>
      <c r="I258" s="12">
        <f t="shared" si="8"/>
        <v>0.13808219215912929</v>
      </c>
    </row>
    <row r="259" spans="2:12" x14ac:dyDescent="0.3">
      <c r="B259" s="10"/>
      <c r="C259" s="10">
        <v>251</v>
      </c>
      <c r="D259" s="10" t="s">
        <v>205</v>
      </c>
      <c r="E259" s="52">
        <v>30</v>
      </c>
      <c r="F259" s="10"/>
      <c r="G259" s="10">
        <v>1</v>
      </c>
      <c r="H259" s="12">
        <v>521.42857000000004</v>
      </c>
      <c r="I259" s="12">
        <f t="shared" si="8"/>
        <v>5.7534246732970536E-2</v>
      </c>
    </row>
    <row r="260" spans="2:12" x14ac:dyDescent="0.3">
      <c r="B260" s="10"/>
      <c r="C260" s="10">
        <v>252</v>
      </c>
      <c r="D260" s="10" t="s">
        <v>126</v>
      </c>
      <c r="E260" s="52">
        <v>12</v>
      </c>
      <c r="F260" s="10"/>
      <c r="G260" s="10">
        <v>1</v>
      </c>
      <c r="H260" s="12">
        <v>521.42857000000004</v>
      </c>
      <c r="I260" s="12">
        <f t="shared" si="8"/>
        <v>2.3013698693188214E-2</v>
      </c>
    </row>
    <row r="261" spans="2:12" x14ac:dyDescent="0.3">
      <c r="B261" s="10"/>
      <c r="C261" s="10">
        <v>253</v>
      </c>
      <c r="D261" s="10" t="s">
        <v>206</v>
      </c>
      <c r="E261" s="52">
        <v>17.5</v>
      </c>
      <c r="F261" s="10"/>
      <c r="G261" s="10">
        <v>1</v>
      </c>
      <c r="H261" s="12">
        <v>260.71429000000001</v>
      </c>
      <c r="I261" s="12">
        <f t="shared" si="8"/>
        <v>6.7123286567836379E-2</v>
      </c>
    </row>
    <row r="262" spans="2:12" x14ac:dyDescent="0.3">
      <c r="B262" s="10"/>
      <c r="C262" s="10">
        <v>254</v>
      </c>
      <c r="D262" s="10" t="s">
        <v>207</v>
      </c>
      <c r="E262" s="52">
        <v>7.5</v>
      </c>
      <c r="F262" s="10"/>
      <c r="G262" s="10">
        <v>2</v>
      </c>
      <c r="H262" s="12">
        <v>104.28570999999999</v>
      </c>
      <c r="I262" s="12">
        <f t="shared" si="8"/>
        <v>0.14383562234940914</v>
      </c>
    </row>
    <row r="263" spans="2:12" x14ac:dyDescent="0.3">
      <c r="B263" s="10"/>
      <c r="C263" s="10">
        <v>255</v>
      </c>
      <c r="D263" s="10" t="s">
        <v>208</v>
      </c>
      <c r="E263" s="52">
        <v>25</v>
      </c>
      <c r="F263" s="10"/>
      <c r="G263" s="10">
        <v>1</v>
      </c>
      <c r="H263" s="12">
        <v>208.57142999999999</v>
      </c>
      <c r="I263" s="12">
        <f t="shared" si="8"/>
        <v>0.1198630128776506</v>
      </c>
    </row>
    <row r="264" spans="2:12" x14ac:dyDescent="0.3">
      <c r="B264" s="10"/>
      <c r="C264" s="10">
        <v>256</v>
      </c>
      <c r="D264" s="10" t="s">
        <v>209</v>
      </c>
      <c r="E264" s="52">
        <v>10</v>
      </c>
      <c r="F264" s="10"/>
      <c r="G264" s="10">
        <v>2</v>
      </c>
      <c r="H264" s="12">
        <v>208.57142999999999</v>
      </c>
      <c r="I264" s="12">
        <f t="shared" si="8"/>
        <v>9.5890410302120477E-2</v>
      </c>
    </row>
    <row r="265" spans="2:12" x14ac:dyDescent="0.3">
      <c r="B265" s="10"/>
      <c r="C265" s="10">
        <v>257</v>
      </c>
      <c r="D265" s="10" t="s">
        <v>210</v>
      </c>
      <c r="E265" s="52">
        <v>19.5</v>
      </c>
      <c r="F265" s="10"/>
      <c r="G265" s="10">
        <v>2</v>
      </c>
      <c r="H265" s="12">
        <v>208.57142999999999</v>
      </c>
      <c r="I265" s="12">
        <f t="shared" si="8"/>
        <v>0.18698630008913494</v>
      </c>
    </row>
    <row r="266" spans="2:12" x14ac:dyDescent="0.3">
      <c r="B266" s="10"/>
      <c r="C266" s="10">
        <v>258</v>
      </c>
      <c r="D266" s="10" t="s">
        <v>211</v>
      </c>
      <c r="E266" s="52">
        <v>7.5</v>
      </c>
      <c r="F266" s="10"/>
      <c r="G266" s="10">
        <v>2</v>
      </c>
      <c r="H266" s="12">
        <v>208.57142999999999</v>
      </c>
      <c r="I266" s="12">
        <f t="shared" si="8"/>
        <v>7.1917807726590358E-2</v>
      </c>
    </row>
    <row r="267" spans="2:12" x14ac:dyDescent="0.3">
      <c r="B267" s="10"/>
      <c r="C267" s="10">
        <v>259</v>
      </c>
      <c r="D267" s="10" t="s">
        <v>212</v>
      </c>
      <c r="E267" s="52">
        <v>7.5</v>
      </c>
      <c r="F267" s="10"/>
      <c r="G267" s="10">
        <v>2</v>
      </c>
      <c r="H267" s="12">
        <v>52.142856999999999</v>
      </c>
      <c r="I267" s="12">
        <f t="shared" si="8"/>
        <v>0.2876712336648527</v>
      </c>
    </row>
    <row r="268" spans="2:12" x14ac:dyDescent="0.3">
      <c r="B268" s="10"/>
      <c r="C268" s="10">
        <v>260</v>
      </c>
      <c r="D268" s="10" t="s">
        <v>213</v>
      </c>
      <c r="E268" s="52">
        <v>3.6</v>
      </c>
      <c r="F268" s="10"/>
      <c r="G268" s="10">
        <v>1</v>
      </c>
      <c r="H268" s="12">
        <v>521.42857000000004</v>
      </c>
      <c r="I268" s="12">
        <f t="shared" ref="I268:I271" si="9">+(E268*G268)/H268</f>
        <v>6.9041096079564641E-3</v>
      </c>
    </row>
    <row r="269" spans="2:12" x14ac:dyDescent="0.3">
      <c r="B269" s="10"/>
      <c r="C269" s="10">
        <v>261</v>
      </c>
      <c r="D269" s="10" t="s">
        <v>214</v>
      </c>
      <c r="E269" s="52">
        <v>3.6</v>
      </c>
      <c r="F269" s="10"/>
      <c r="G269" s="10">
        <v>1</v>
      </c>
      <c r="H269" s="12">
        <v>521.42857000000004</v>
      </c>
      <c r="I269" s="12">
        <f t="shared" si="9"/>
        <v>6.9041096079564641E-3</v>
      </c>
    </row>
    <row r="270" spans="2:12" x14ac:dyDescent="0.3">
      <c r="B270" s="10"/>
      <c r="C270" s="10">
        <v>262</v>
      </c>
      <c r="D270" s="10" t="s">
        <v>215</v>
      </c>
      <c r="E270" s="52">
        <v>6.36</v>
      </c>
      <c r="F270" s="10"/>
      <c r="G270" s="10">
        <v>4</v>
      </c>
      <c r="H270" s="12">
        <v>52.142856999999999</v>
      </c>
      <c r="I270" s="12">
        <f t="shared" si="9"/>
        <v>0.48789041229559021</v>
      </c>
    </row>
    <row r="271" spans="2:12" x14ac:dyDescent="0.3">
      <c r="B271" s="10"/>
      <c r="C271" s="10">
        <v>263</v>
      </c>
      <c r="D271" s="10" t="s">
        <v>933</v>
      </c>
      <c r="E271" s="52">
        <v>20</v>
      </c>
      <c r="F271" s="10"/>
      <c r="G271" s="10">
        <v>1</v>
      </c>
      <c r="H271" s="12">
        <v>4.3499999999999996</v>
      </c>
      <c r="I271" s="12">
        <f t="shared" si="9"/>
        <v>4.597701149425288</v>
      </c>
      <c r="J271" s="21" t="s">
        <v>807</v>
      </c>
      <c r="K271" s="72">
        <f>SUM(I140:I271)</f>
        <v>21.053751051614547</v>
      </c>
      <c r="L271" s="23">
        <f>COUNT(I140:I271)</f>
        <v>132</v>
      </c>
    </row>
    <row r="272" spans="2:12" x14ac:dyDescent="0.3">
      <c r="B272" s="11" t="s">
        <v>13</v>
      </c>
      <c r="C272" s="10"/>
      <c r="D272" s="10"/>
      <c r="E272" s="52"/>
      <c r="F272" s="10"/>
      <c r="G272" s="10"/>
      <c r="H272" s="12"/>
      <c r="I272" s="12"/>
    </row>
    <row r="273" spans="2:9" x14ac:dyDescent="0.3">
      <c r="B273" s="10"/>
      <c r="C273" s="10">
        <v>264</v>
      </c>
      <c r="D273" s="10" t="s">
        <v>217</v>
      </c>
      <c r="E273" s="52">
        <v>3.85</v>
      </c>
      <c r="F273" s="10"/>
      <c r="G273" s="10">
        <v>4</v>
      </c>
      <c r="H273" s="12">
        <v>52</v>
      </c>
      <c r="I273" s="12">
        <f t="shared" ref="I273:I303" si="10">+(E273*G273)/H273</f>
        <v>0.29615384615384616</v>
      </c>
    </row>
    <row r="274" spans="2:9" x14ac:dyDescent="0.3">
      <c r="B274" s="10"/>
      <c r="C274" s="10">
        <v>265</v>
      </c>
      <c r="D274" s="10" t="s">
        <v>218</v>
      </c>
      <c r="E274" s="52">
        <v>25</v>
      </c>
      <c r="F274" s="10"/>
      <c r="G274" s="10">
        <v>1</v>
      </c>
      <c r="H274" s="12">
        <v>104</v>
      </c>
      <c r="I274" s="12">
        <f t="shared" si="10"/>
        <v>0.24038461538461539</v>
      </c>
    </row>
    <row r="275" spans="2:9" x14ac:dyDescent="0.3">
      <c r="B275" s="10"/>
      <c r="C275" s="10">
        <v>266</v>
      </c>
      <c r="D275" s="10" t="s">
        <v>219</v>
      </c>
      <c r="E275" s="52">
        <v>100</v>
      </c>
      <c r="F275" s="10"/>
      <c r="G275" s="10">
        <v>1</v>
      </c>
      <c r="H275" s="12">
        <v>104</v>
      </c>
      <c r="I275" s="12">
        <f t="shared" si="10"/>
        <v>0.96153846153846156</v>
      </c>
    </row>
    <row r="276" spans="2:9" x14ac:dyDescent="0.3">
      <c r="B276" s="10"/>
      <c r="C276" s="10">
        <v>267</v>
      </c>
      <c r="D276" s="10" t="s">
        <v>220</v>
      </c>
      <c r="E276" s="52">
        <v>18.5</v>
      </c>
      <c r="F276" s="10"/>
      <c r="G276" s="10">
        <v>1</v>
      </c>
      <c r="H276" s="12">
        <v>26</v>
      </c>
      <c r="I276" s="12">
        <f t="shared" si="10"/>
        <v>0.71153846153846156</v>
      </c>
    </row>
    <row r="277" spans="2:9" x14ac:dyDescent="0.3">
      <c r="B277" s="10"/>
      <c r="C277" s="10">
        <v>268</v>
      </c>
      <c r="D277" s="10" t="s">
        <v>221</v>
      </c>
      <c r="E277" s="52">
        <v>50.5</v>
      </c>
      <c r="F277" s="10"/>
      <c r="G277" s="10">
        <v>1</v>
      </c>
      <c r="H277" s="12">
        <v>52</v>
      </c>
      <c r="I277" s="12">
        <f t="shared" si="10"/>
        <v>0.97115384615384615</v>
      </c>
    </row>
    <row r="278" spans="2:9" x14ac:dyDescent="0.3">
      <c r="B278" s="10"/>
      <c r="C278" s="10">
        <v>269</v>
      </c>
      <c r="D278" s="10" t="s">
        <v>222</v>
      </c>
      <c r="E278" s="52">
        <v>1.75</v>
      </c>
      <c r="F278" s="10"/>
      <c r="G278" s="10">
        <v>1</v>
      </c>
      <c r="H278" s="12">
        <v>52</v>
      </c>
      <c r="I278" s="12">
        <f t="shared" si="10"/>
        <v>3.3653846153846152E-2</v>
      </c>
    </row>
    <row r="279" spans="2:9" x14ac:dyDescent="0.3">
      <c r="B279" s="10"/>
      <c r="C279" s="10">
        <v>270</v>
      </c>
      <c r="D279" s="10" t="s">
        <v>223</v>
      </c>
      <c r="E279" s="52">
        <v>0.8</v>
      </c>
      <c r="F279" s="10"/>
      <c r="G279" s="10">
        <v>1</v>
      </c>
      <c r="H279" s="12">
        <v>9</v>
      </c>
      <c r="I279" s="12">
        <f t="shared" si="10"/>
        <v>8.8888888888888892E-2</v>
      </c>
    </row>
    <row r="280" spans="2:9" x14ac:dyDescent="0.3">
      <c r="B280" s="10"/>
      <c r="C280" s="10">
        <v>271</v>
      </c>
      <c r="D280" s="10" t="s">
        <v>224</v>
      </c>
      <c r="E280" s="52">
        <v>0.5</v>
      </c>
      <c r="F280" s="10"/>
      <c r="G280" s="10">
        <v>1</v>
      </c>
      <c r="H280" s="12">
        <v>9</v>
      </c>
      <c r="I280" s="12">
        <f t="shared" si="10"/>
        <v>5.5555555555555552E-2</v>
      </c>
    </row>
    <row r="281" spans="2:9" x14ac:dyDescent="0.3">
      <c r="B281" s="10"/>
      <c r="C281" s="10">
        <v>272</v>
      </c>
      <c r="D281" s="10" t="s">
        <v>225</v>
      </c>
      <c r="E281" s="52">
        <v>6.99</v>
      </c>
      <c r="F281" s="10"/>
      <c r="G281" s="10">
        <v>1</v>
      </c>
      <c r="H281" s="12">
        <v>104</v>
      </c>
      <c r="I281" s="12">
        <f t="shared" si="10"/>
        <v>6.7211538461538461E-2</v>
      </c>
    </row>
    <row r="282" spans="2:9" x14ac:dyDescent="0.3">
      <c r="B282" s="10"/>
      <c r="C282" s="10">
        <v>273</v>
      </c>
      <c r="D282" s="10" t="s">
        <v>226</v>
      </c>
      <c r="E282" s="52">
        <v>10</v>
      </c>
      <c r="F282" s="10"/>
      <c r="G282" s="10">
        <v>1</v>
      </c>
      <c r="H282" s="12">
        <v>12</v>
      </c>
      <c r="I282" s="12">
        <f t="shared" si="10"/>
        <v>0.83333333333333337</v>
      </c>
    </row>
    <row r="283" spans="2:9" x14ac:dyDescent="0.3">
      <c r="B283" s="10"/>
      <c r="C283" s="10">
        <v>274</v>
      </c>
      <c r="D283" s="10" t="s">
        <v>227</v>
      </c>
      <c r="E283" s="52">
        <v>18</v>
      </c>
      <c r="F283" s="10"/>
      <c r="G283" s="10">
        <v>1</v>
      </c>
      <c r="H283" s="12">
        <v>5</v>
      </c>
      <c r="I283" s="12">
        <f t="shared" si="10"/>
        <v>3.6</v>
      </c>
    </row>
    <row r="284" spans="2:9" x14ac:dyDescent="0.3">
      <c r="B284" s="10"/>
      <c r="C284" s="10">
        <v>275</v>
      </c>
      <c r="D284" s="10" t="s">
        <v>1470</v>
      </c>
      <c r="E284" s="52">
        <v>2.21</v>
      </c>
      <c r="F284" s="10"/>
      <c r="G284" s="10">
        <v>1</v>
      </c>
      <c r="H284" s="12">
        <v>2</v>
      </c>
      <c r="I284" s="12">
        <f t="shared" si="10"/>
        <v>1.105</v>
      </c>
    </row>
    <row r="285" spans="2:9" x14ac:dyDescent="0.3">
      <c r="B285" s="10"/>
      <c r="C285" s="10">
        <v>276</v>
      </c>
      <c r="D285" s="10" t="s">
        <v>939</v>
      </c>
      <c r="E285" s="52">
        <v>0.9</v>
      </c>
      <c r="F285" s="10"/>
      <c r="G285" s="10">
        <v>1</v>
      </c>
      <c r="H285" s="12">
        <v>4</v>
      </c>
      <c r="I285" s="12">
        <f t="shared" si="10"/>
        <v>0.22500000000000001</v>
      </c>
    </row>
    <row r="286" spans="2:9" x14ac:dyDescent="0.3">
      <c r="B286" s="10"/>
      <c r="C286" s="10">
        <v>277</v>
      </c>
      <c r="D286" s="10" t="s">
        <v>940</v>
      </c>
      <c r="E286" s="52">
        <v>2</v>
      </c>
      <c r="F286" s="10"/>
      <c r="G286" s="10">
        <v>1</v>
      </c>
      <c r="H286" s="12">
        <v>4</v>
      </c>
      <c r="I286" s="12">
        <f t="shared" si="10"/>
        <v>0.5</v>
      </c>
    </row>
    <row r="287" spans="2:9" x14ac:dyDescent="0.3">
      <c r="B287" s="10"/>
      <c r="C287" s="10">
        <v>278</v>
      </c>
      <c r="D287" s="10" t="s">
        <v>941</v>
      </c>
      <c r="E287" s="52">
        <v>2.5</v>
      </c>
      <c r="F287" s="10"/>
      <c r="G287" s="10">
        <v>1</v>
      </c>
      <c r="H287" s="12">
        <v>4</v>
      </c>
      <c r="I287" s="12">
        <f t="shared" si="10"/>
        <v>0.625</v>
      </c>
    </row>
    <row r="288" spans="2:9" x14ac:dyDescent="0.3">
      <c r="B288" s="10"/>
      <c r="C288" s="10">
        <v>279</v>
      </c>
      <c r="D288" s="10" t="s">
        <v>942</v>
      </c>
      <c r="E288" s="52">
        <v>2</v>
      </c>
      <c r="F288" s="10"/>
      <c r="G288" s="10">
        <v>1</v>
      </c>
      <c r="H288" s="12">
        <v>4</v>
      </c>
      <c r="I288" s="12">
        <f t="shared" si="10"/>
        <v>0.5</v>
      </c>
    </row>
    <row r="289" spans="2:12" x14ac:dyDescent="0.3">
      <c r="B289" s="10"/>
      <c r="C289" s="10">
        <v>280</v>
      </c>
      <c r="D289" s="10" t="s">
        <v>233</v>
      </c>
      <c r="E289" s="52">
        <v>0.8</v>
      </c>
      <c r="F289" s="10"/>
      <c r="G289" s="10">
        <v>1</v>
      </c>
      <c r="H289" s="12">
        <v>4</v>
      </c>
      <c r="I289" s="12">
        <f t="shared" si="10"/>
        <v>0.2</v>
      </c>
    </row>
    <row r="290" spans="2:12" x14ac:dyDescent="0.3">
      <c r="B290" s="10"/>
      <c r="C290" s="10">
        <v>281</v>
      </c>
      <c r="D290" s="10" t="s">
        <v>234</v>
      </c>
      <c r="E290" s="52">
        <v>1</v>
      </c>
      <c r="F290" s="10"/>
      <c r="G290" s="10">
        <v>1</v>
      </c>
      <c r="H290" s="12">
        <v>13</v>
      </c>
      <c r="I290" s="12">
        <f t="shared" si="10"/>
        <v>7.6923076923076927E-2</v>
      </c>
    </row>
    <row r="291" spans="2:12" x14ac:dyDescent="0.3">
      <c r="B291" s="10"/>
      <c r="C291" s="10">
        <v>282</v>
      </c>
      <c r="D291" s="10" t="s">
        <v>235</v>
      </c>
      <c r="E291" s="52">
        <v>0.47</v>
      </c>
      <c r="F291" s="10"/>
      <c r="G291" s="10">
        <v>1</v>
      </c>
      <c r="H291" s="12">
        <v>4</v>
      </c>
      <c r="I291" s="12">
        <f t="shared" si="10"/>
        <v>0.11749999999999999</v>
      </c>
    </row>
    <row r="292" spans="2:12" x14ac:dyDescent="0.3">
      <c r="B292" s="10"/>
      <c r="C292" s="10">
        <v>283</v>
      </c>
      <c r="D292" s="10" t="s">
        <v>236</v>
      </c>
      <c r="E292" s="52">
        <v>0.86</v>
      </c>
      <c r="F292" s="10"/>
      <c r="G292" s="10">
        <v>1</v>
      </c>
      <c r="H292" s="12">
        <v>4</v>
      </c>
      <c r="I292" s="12">
        <f t="shared" si="10"/>
        <v>0.215</v>
      </c>
    </row>
    <row r="293" spans="2:12" x14ac:dyDescent="0.3">
      <c r="B293" s="10"/>
      <c r="C293" s="10">
        <v>284</v>
      </c>
      <c r="D293" s="10" t="s">
        <v>237</v>
      </c>
      <c r="E293" s="52">
        <v>3.49</v>
      </c>
      <c r="F293" s="10"/>
      <c r="G293" s="10">
        <v>1</v>
      </c>
      <c r="H293" s="12">
        <v>4</v>
      </c>
      <c r="I293" s="12">
        <f t="shared" si="10"/>
        <v>0.87250000000000005</v>
      </c>
    </row>
    <row r="294" spans="2:12" x14ac:dyDescent="0.3">
      <c r="B294" s="10"/>
      <c r="C294" s="10">
        <v>285</v>
      </c>
      <c r="D294" s="10" t="s">
        <v>238</v>
      </c>
      <c r="E294" s="52">
        <v>5.99</v>
      </c>
      <c r="F294" s="10"/>
      <c r="G294" s="10">
        <v>1</v>
      </c>
      <c r="H294" s="12">
        <v>4</v>
      </c>
      <c r="I294" s="12">
        <f t="shared" si="10"/>
        <v>1.4975000000000001</v>
      </c>
    </row>
    <row r="295" spans="2:12" x14ac:dyDescent="0.3">
      <c r="B295" s="10"/>
      <c r="C295" s="10">
        <v>286</v>
      </c>
      <c r="D295" s="10" t="s">
        <v>239</v>
      </c>
      <c r="E295" s="52">
        <v>3.2</v>
      </c>
      <c r="F295" s="10"/>
      <c r="G295" s="10">
        <v>1</v>
      </c>
      <c r="H295" s="12">
        <v>52</v>
      </c>
      <c r="I295" s="12">
        <f t="shared" si="10"/>
        <v>6.1538461538461542E-2</v>
      </c>
    </row>
    <row r="296" spans="2:12" x14ac:dyDescent="0.3">
      <c r="B296" s="10"/>
      <c r="C296" s="10">
        <v>287</v>
      </c>
      <c r="D296" s="10" t="s">
        <v>240</v>
      </c>
      <c r="E296" s="52">
        <v>0.6</v>
      </c>
      <c r="F296" s="10"/>
      <c r="G296" s="10">
        <v>1</v>
      </c>
      <c r="H296" s="12">
        <v>4</v>
      </c>
      <c r="I296" s="12">
        <f t="shared" si="10"/>
        <v>0.15</v>
      </c>
    </row>
    <row r="297" spans="2:12" x14ac:dyDescent="0.3">
      <c r="B297" s="10"/>
      <c r="C297" s="10">
        <v>288</v>
      </c>
      <c r="D297" s="10" t="s">
        <v>241</v>
      </c>
      <c r="E297" s="52">
        <v>1</v>
      </c>
      <c r="F297" s="10"/>
      <c r="G297" s="10">
        <v>1</v>
      </c>
      <c r="H297" s="12">
        <v>26</v>
      </c>
      <c r="I297" s="12">
        <f t="shared" si="10"/>
        <v>3.8461538461538464E-2</v>
      </c>
    </row>
    <row r="298" spans="2:12" x14ac:dyDescent="0.3">
      <c r="B298" s="10"/>
      <c r="C298" s="10">
        <v>289</v>
      </c>
      <c r="D298" s="10" t="s">
        <v>938</v>
      </c>
      <c r="E298" s="52">
        <v>2.5</v>
      </c>
      <c r="F298" s="10"/>
      <c r="G298" s="10">
        <v>1</v>
      </c>
      <c r="H298" s="12">
        <v>521</v>
      </c>
      <c r="I298" s="12">
        <f t="shared" si="10"/>
        <v>4.7984644913627635E-3</v>
      </c>
    </row>
    <row r="299" spans="2:12" x14ac:dyDescent="0.3">
      <c r="B299" s="10"/>
      <c r="C299" s="10">
        <v>290</v>
      </c>
      <c r="D299" s="10" t="s">
        <v>243</v>
      </c>
      <c r="E299" s="52">
        <v>8</v>
      </c>
      <c r="F299" s="10"/>
      <c r="G299" s="10">
        <v>1</v>
      </c>
      <c r="H299" s="12">
        <v>13</v>
      </c>
      <c r="I299" s="12">
        <f t="shared" si="10"/>
        <v>0.61538461538461542</v>
      </c>
    </row>
    <row r="300" spans="2:12" x14ac:dyDescent="0.3">
      <c r="B300" s="10"/>
      <c r="C300" s="10">
        <v>291</v>
      </c>
      <c r="D300" s="10" t="s">
        <v>244</v>
      </c>
      <c r="E300" s="52">
        <v>0.7</v>
      </c>
      <c r="F300" s="10"/>
      <c r="G300" s="10">
        <v>1</v>
      </c>
      <c r="H300" s="12">
        <v>9</v>
      </c>
      <c r="I300" s="12">
        <f t="shared" si="10"/>
        <v>7.7777777777777779E-2</v>
      </c>
    </row>
    <row r="301" spans="2:12" x14ac:dyDescent="0.3">
      <c r="B301" s="10"/>
      <c r="C301" s="10">
        <v>292</v>
      </c>
      <c r="D301" s="10" t="s">
        <v>245</v>
      </c>
      <c r="E301" s="52">
        <v>17.5</v>
      </c>
      <c r="F301" s="10"/>
      <c r="G301" s="10">
        <v>1</v>
      </c>
      <c r="H301" s="12">
        <v>52</v>
      </c>
      <c r="I301" s="12">
        <f t="shared" si="10"/>
        <v>0.33653846153846156</v>
      </c>
    </row>
    <row r="302" spans="2:12" x14ac:dyDescent="0.3">
      <c r="B302" s="10"/>
      <c r="C302" s="10">
        <v>293</v>
      </c>
      <c r="D302" s="10" t="s">
        <v>943</v>
      </c>
      <c r="E302" s="52">
        <v>16.989999999999998</v>
      </c>
      <c r="F302" s="10"/>
      <c r="G302" s="10">
        <v>1</v>
      </c>
      <c r="H302" s="12">
        <v>261</v>
      </c>
      <c r="I302" s="12">
        <f t="shared" si="10"/>
        <v>6.5095785440613022E-2</v>
      </c>
    </row>
    <row r="303" spans="2:12" x14ac:dyDescent="0.3">
      <c r="B303" s="10"/>
      <c r="C303" s="10">
        <v>294</v>
      </c>
      <c r="D303" s="10" t="s">
        <v>247</v>
      </c>
      <c r="E303" s="52">
        <v>6</v>
      </c>
      <c r="F303" s="10"/>
      <c r="G303" s="10">
        <v>1</v>
      </c>
      <c r="H303" s="12">
        <v>521</v>
      </c>
      <c r="I303" s="12">
        <f t="shared" si="10"/>
        <v>1.1516314779270634E-2</v>
      </c>
      <c r="J303" s="21" t="s">
        <v>13</v>
      </c>
      <c r="K303" s="72">
        <f>SUM(I273:I303)</f>
        <v>15.154946889497571</v>
      </c>
      <c r="L303" s="23">
        <f>COUNT(I273:I303)</f>
        <v>31</v>
      </c>
    </row>
    <row r="304" spans="2:12" x14ac:dyDescent="0.3">
      <c r="B304" s="11" t="s">
        <v>14</v>
      </c>
      <c r="C304" s="10"/>
      <c r="D304" s="10"/>
      <c r="E304" s="52"/>
      <c r="F304" s="10"/>
      <c r="G304" s="10"/>
      <c r="H304" s="12"/>
      <c r="I304" s="12"/>
    </row>
    <row r="305" spans="2:12" x14ac:dyDescent="0.3">
      <c r="B305" s="10"/>
      <c r="C305" s="10">
        <v>295</v>
      </c>
      <c r="D305" s="10" t="s">
        <v>248</v>
      </c>
      <c r="E305" s="52">
        <v>30</v>
      </c>
      <c r="F305" s="10"/>
      <c r="G305" s="10">
        <v>1</v>
      </c>
      <c r="H305" s="12">
        <v>4</v>
      </c>
      <c r="I305" s="12">
        <f t="shared" ref="I305:I313" si="11">+(E305*G305)/H305</f>
        <v>7.5</v>
      </c>
    </row>
    <row r="306" spans="2:12" x14ac:dyDescent="0.3">
      <c r="B306" s="10" t="s">
        <v>1476</v>
      </c>
      <c r="C306" s="10">
        <v>296</v>
      </c>
      <c r="D306" s="10" t="s">
        <v>249</v>
      </c>
      <c r="E306" s="52">
        <v>399</v>
      </c>
      <c r="F306" s="10"/>
      <c r="G306" s="10">
        <v>1</v>
      </c>
      <c r="H306" s="12">
        <v>521</v>
      </c>
      <c r="I306" s="12">
        <f t="shared" si="11"/>
        <v>0.76583493282149717</v>
      </c>
    </row>
    <row r="307" spans="2:12" x14ac:dyDescent="0.3">
      <c r="B307" s="10"/>
      <c r="C307" s="10">
        <v>297</v>
      </c>
      <c r="D307" s="10" t="s">
        <v>250</v>
      </c>
      <c r="E307" s="52">
        <v>29.99</v>
      </c>
      <c r="F307" s="10"/>
      <c r="G307" s="10">
        <v>1</v>
      </c>
      <c r="H307" s="12">
        <v>521</v>
      </c>
      <c r="I307" s="12">
        <f t="shared" si="11"/>
        <v>5.7562380038387713E-2</v>
      </c>
    </row>
    <row r="308" spans="2:12" x14ac:dyDescent="0.3">
      <c r="B308" s="10"/>
      <c r="C308" s="10">
        <v>298</v>
      </c>
      <c r="D308" s="10" t="s">
        <v>251</v>
      </c>
      <c r="E308" s="52">
        <v>26.99</v>
      </c>
      <c r="F308" s="10"/>
      <c r="G308" s="10">
        <v>1</v>
      </c>
      <c r="H308" s="12">
        <v>521</v>
      </c>
      <c r="I308" s="12">
        <f t="shared" si="11"/>
        <v>5.1804222648752396E-2</v>
      </c>
    </row>
    <row r="309" spans="2:12" x14ac:dyDescent="0.3">
      <c r="B309" s="10"/>
      <c r="C309" s="10">
        <v>299</v>
      </c>
      <c r="D309" s="10" t="s">
        <v>252</v>
      </c>
      <c r="E309" s="52">
        <v>8.99</v>
      </c>
      <c r="F309" s="10"/>
      <c r="G309" s="10">
        <v>1</v>
      </c>
      <c r="H309" s="12">
        <v>521</v>
      </c>
      <c r="I309" s="12">
        <f t="shared" si="11"/>
        <v>1.7255278310940498E-2</v>
      </c>
    </row>
    <row r="310" spans="2:12" x14ac:dyDescent="0.3">
      <c r="B310" s="10"/>
      <c r="C310" s="10">
        <v>300</v>
      </c>
      <c r="D310" s="10" t="s">
        <v>253</v>
      </c>
      <c r="E310" s="52">
        <v>3.99</v>
      </c>
      <c r="F310" s="10"/>
      <c r="G310" s="10">
        <v>1</v>
      </c>
      <c r="H310" s="12">
        <v>521</v>
      </c>
      <c r="I310" s="12">
        <f t="shared" si="11"/>
        <v>7.6583493282149718E-3</v>
      </c>
    </row>
    <row r="311" spans="2:12" x14ac:dyDescent="0.3">
      <c r="B311" s="10"/>
      <c r="C311" s="10">
        <v>301</v>
      </c>
      <c r="D311" s="10" t="s">
        <v>254</v>
      </c>
      <c r="E311" s="52">
        <v>30</v>
      </c>
      <c r="F311" s="10"/>
      <c r="G311" s="10">
        <v>1</v>
      </c>
      <c r="H311" s="12">
        <v>52</v>
      </c>
      <c r="I311" s="12">
        <f t="shared" si="11"/>
        <v>0.57692307692307687</v>
      </c>
    </row>
    <row r="312" spans="2:12" x14ac:dyDescent="0.3">
      <c r="B312" s="10"/>
      <c r="C312" s="10">
        <v>302</v>
      </c>
      <c r="D312" s="10" t="s">
        <v>255</v>
      </c>
      <c r="E312" s="52">
        <v>10</v>
      </c>
      <c r="F312" s="10"/>
      <c r="G312" s="10">
        <v>1</v>
      </c>
      <c r="H312" s="12">
        <v>1</v>
      </c>
      <c r="I312" s="12">
        <f t="shared" si="11"/>
        <v>10</v>
      </c>
    </row>
    <row r="313" spans="2:12" x14ac:dyDescent="0.3">
      <c r="B313" s="10"/>
      <c r="C313" s="10">
        <v>303</v>
      </c>
      <c r="D313" s="10" t="s">
        <v>256</v>
      </c>
      <c r="E313" s="52">
        <v>100</v>
      </c>
      <c r="F313" s="10"/>
      <c r="G313" s="10">
        <v>1</v>
      </c>
      <c r="H313" s="12">
        <v>52</v>
      </c>
      <c r="I313" s="12">
        <f t="shared" si="11"/>
        <v>1.9230769230769231</v>
      </c>
      <c r="J313" s="21" t="s">
        <v>14</v>
      </c>
      <c r="K313" s="72">
        <f>SUM(I305:I313)</f>
        <v>20.900115163147792</v>
      </c>
      <c r="L313" s="23">
        <f>COUNT(I305:I313)</f>
        <v>9</v>
      </c>
    </row>
    <row r="314" spans="2:12" x14ac:dyDescent="0.3">
      <c r="B314" s="11" t="s">
        <v>15</v>
      </c>
      <c r="C314" s="10"/>
      <c r="D314" s="10"/>
      <c r="E314" s="52"/>
      <c r="F314" s="10"/>
      <c r="G314" s="10"/>
      <c r="H314" s="12"/>
      <c r="I314" s="12"/>
    </row>
    <row r="315" spans="2:12" x14ac:dyDescent="0.3">
      <c r="B315" s="10"/>
      <c r="C315" s="10">
        <v>304</v>
      </c>
      <c r="D315" s="14" t="s">
        <v>257</v>
      </c>
      <c r="E315" s="53">
        <v>160</v>
      </c>
      <c r="F315" s="10"/>
      <c r="G315" s="10">
        <v>1</v>
      </c>
      <c r="H315" s="12">
        <v>521</v>
      </c>
      <c r="I315" s="12">
        <f t="shared" ref="I315:I330" si="12">+(E315*G315)/H315</f>
        <v>0.30710172744721687</v>
      </c>
    </row>
    <row r="316" spans="2:12" x14ac:dyDescent="0.3">
      <c r="B316" s="10"/>
      <c r="C316" s="10">
        <v>305</v>
      </c>
      <c r="D316" s="14" t="s">
        <v>258</v>
      </c>
      <c r="E316" s="53">
        <v>29</v>
      </c>
      <c r="F316" s="10"/>
      <c r="G316" s="10">
        <v>1</v>
      </c>
      <c r="H316" s="12">
        <v>261</v>
      </c>
      <c r="I316" s="12">
        <f t="shared" si="12"/>
        <v>0.1111111111111111</v>
      </c>
    </row>
    <row r="317" spans="2:12" x14ac:dyDescent="0.3">
      <c r="B317" s="10"/>
      <c r="C317" s="10">
        <v>306</v>
      </c>
      <c r="D317" s="14" t="s">
        <v>259</v>
      </c>
      <c r="E317" s="53">
        <v>59</v>
      </c>
      <c r="F317" s="10"/>
      <c r="G317" s="10">
        <v>1</v>
      </c>
      <c r="H317" s="12">
        <v>261</v>
      </c>
      <c r="I317" s="12">
        <f t="shared" si="12"/>
        <v>0.22605363984674329</v>
      </c>
    </row>
    <row r="318" spans="2:12" x14ac:dyDescent="0.3">
      <c r="B318" s="10"/>
      <c r="C318" s="10">
        <v>307</v>
      </c>
      <c r="D318" s="14" t="s">
        <v>260</v>
      </c>
      <c r="E318" s="53">
        <v>379</v>
      </c>
      <c r="F318" s="10"/>
      <c r="G318" s="10">
        <v>1</v>
      </c>
      <c r="H318" s="12">
        <v>261</v>
      </c>
      <c r="I318" s="12">
        <f t="shared" si="12"/>
        <v>1.4521072796934866</v>
      </c>
    </row>
    <row r="319" spans="2:12" x14ac:dyDescent="0.3">
      <c r="B319" s="10"/>
      <c r="C319" s="10">
        <v>308</v>
      </c>
      <c r="D319" s="14" t="s">
        <v>949</v>
      </c>
      <c r="E319" s="53">
        <v>0.1</v>
      </c>
      <c r="F319" s="10"/>
      <c r="G319" s="10">
        <v>1</v>
      </c>
      <c r="H319" s="12">
        <v>52</v>
      </c>
      <c r="I319" s="12">
        <f t="shared" si="12"/>
        <v>1.9230769230769232E-3</v>
      </c>
    </row>
    <row r="320" spans="2:12" x14ac:dyDescent="0.3">
      <c r="B320" s="10"/>
      <c r="C320" s="10">
        <v>309</v>
      </c>
      <c r="D320" s="14" t="s">
        <v>262</v>
      </c>
      <c r="E320" s="53">
        <v>3.49</v>
      </c>
      <c r="F320" s="10"/>
      <c r="G320" s="10">
        <v>1</v>
      </c>
      <c r="H320" s="12">
        <v>52</v>
      </c>
      <c r="I320" s="12">
        <f t="shared" si="12"/>
        <v>6.7115384615384618E-2</v>
      </c>
    </row>
    <row r="321" spans="2:12" x14ac:dyDescent="0.3">
      <c r="B321" s="10"/>
      <c r="C321" s="10">
        <v>310</v>
      </c>
      <c r="D321" s="14" t="s">
        <v>335</v>
      </c>
      <c r="E321" s="53">
        <v>39.950000000000003</v>
      </c>
      <c r="F321" s="10"/>
      <c r="G321" s="10">
        <v>1</v>
      </c>
      <c r="H321" s="12">
        <v>521</v>
      </c>
      <c r="I321" s="12">
        <f t="shared" si="12"/>
        <v>7.667946257197697E-2</v>
      </c>
    </row>
    <row r="322" spans="2:12" x14ac:dyDescent="0.3">
      <c r="B322" s="10"/>
      <c r="C322" s="10">
        <v>311</v>
      </c>
      <c r="D322" s="14" t="s">
        <v>263</v>
      </c>
      <c r="E322" s="53">
        <v>256</v>
      </c>
      <c r="F322" s="10"/>
      <c r="G322" s="10">
        <v>1</v>
      </c>
      <c r="H322" s="12">
        <v>52</v>
      </c>
      <c r="I322" s="12">
        <f t="shared" si="12"/>
        <v>4.9230769230769234</v>
      </c>
    </row>
    <row r="323" spans="2:12" x14ac:dyDescent="0.3">
      <c r="B323" s="10"/>
      <c r="C323" s="10">
        <v>312</v>
      </c>
      <c r="D323" s="14" t="s">
        <v>263</v>
      </c>
      <c r="E323" s="53">
        <v>266</v>
      </c>
      <c r="F323" s="10"/>
      <c r="G323" s="10">
        <v>1</v>
      </c>
      <c r="H323" s="12">
        <v>52</v>
      </c>
      <c r="I323" s="12">
        <f t="shared" si="12"/>
        <v>5.115384615384615</v>
      </c>
    </row>
    <row r="324" spans="2:12" x14ac:dyDescent="0.3">
      <c r="B324" s="10"/>
      <c r="C324" s="10">
        <v>313</v>
      </c>
      <c r="D324" s="14" t="s">
        <v>264</v>
      </c>
      <c r="E324" s="53">
        <v>27</v>
      </c>
      <c r="F324" s="10"/>
      <c r="G324" s="10">
        <v>1</v>
      </c>
      <c r="H324" s="12">
        <v>4</v>
      </c>
      <c r="I324" s="12">
        <f t="shared" si="12"/>
        <v>6.75</v>
      </c>
    </row>
    <row r="325" spans="2:12" x14ac:dyDescent="0.3">
      <c r="B325" s="10"/>
      <c r="C325" s="10">
        <v>314</v>
      </c>
      <c r="D325" s="14" t="s">
        <v>265</v>
      </c>
      <c r="E325" s="53">
        <v>39.99</v>
      </c>
      <c r="F325" s="10"/>
      <c r="G325" s="10">
        <v>1</v>
      </c>
      <c r="H325" s="12">
        <v>1</v>
      </c>
      <c r="I325" s="12">
        <f t="shared" si="12"/>
        <v>39.99</v>
      </c>
    </row>
    <row r="326" spans="2:12" x14ac:dyDescent="0.3">
      <c r="B326" s="10"/>
      <c r="C326" s="10">
        <v>315</v>
      </c>
      <c r="D326" s="14" t="s">
        <v>266</v>
      </c>
      <c r="E326" s="53">
        <v>154.5</v>
      </c>
      <c r="F326" s="10"/>
      <c r="G326" s="10">
        <v>1</v>
      </c>
      <c r="H326" s="12">
        <v>52</v>
      </c>
      <c r="I326" s="12">
        <f t="shared" si="12"/>
        <v>2.9711538461538463</v>
      </c>
    </row>
    <row r="327" spans="2:12" x14ac:dyDescent="0.3">
      <c r="B327" s="10"/>
      <c r="C327" s="10">
        <v>316</v>
      </c>
      <c r="D327" s="14" t="s">
        <v>267</v>
      </c>
      <c r="E327" s="53">
        <v>145</v>
      </c>
      <c r="F327" s="10"/>
      <c r="G327" s="10">
        <v>1</v>
      </c>
      <c r="H327" s="12">
        <v>52</v>
      </c>
      <c r="I327" s="12">
        <f t="shared" si="12"/>
        <v>2.7884615384615383</v>
      </c>
    </row>
    <row r="328" spans="2:12" x14ac:dyDescent="0.3">
      <c r="B328" s="10"/>
      <c r="C328" s="10">
        <v>317</v>
      </c>
      <c r="D328" s="14" t="s">
        <v>793</v>
      </c>
      <c r="E328" s="53">
        <v>146</v>
      </c>
      <c r="F328" s="10"/>
      <c r="G328" s="10">
        <v>1</v>
      </c>
      <c r="H328" s="12">
        <v>52</v>
      </c>
      <c r="I328" s="12">
        <f t="shared" si="12"/>
        <v>2.8076923076923075</v>
      </c>
    </row>
    <row r="329" spans="2:12" x14ac:dyDescent="0.3">
      <c r="B329" s="10"/>
      <c r="C329" s="10">
        <v>318</v>
      </c>
      <c r="D329" s="14" t="s">
        <v>268</v>
      </c>
      <c r="E329" s="53">
        <v>135</v>
      </c>
      <c r="F329" s="10"/>
      <c r="G329" s="10">
        <v>1</v>
      </c>
      <c r="H329" s="12">
        <v>52</v>
      </c>
      <c r="I329" s="12">
        <f t="shared" si="12"/>
        <v>2.5961538461538463</v>
      </c>
    </row>
    <row r="330" spans="2:12" x14ac:dyDescent="0.3">
      <c r="B330" s="10"/>
      <c r="C330" s="10">
        <v>319</v>
      </c>
      <c r="D330" s="14" t="s">
        <v>269</v>
      </c>
      <c r="E330" s="53">
        <v>90</v>
      </c>
      <c r="F330" s="10"/>
      <c r="G330" s="10">
        <v>1</v>
      </c>
      <c r="H330" s="12">
        <v>521</v>
      </c>
      <c r="I330" s="12">
        <f t="shared" si="12"/>
        <v>0.17274472168905949</v>
      </c>
      <c r="J330" s="21" t="s">
        <v>15</v>
      </c>
      <c r="K330" s="72">
        <f>SUM(I315:I330)</f>
        <v>70.356759480821125</v>
      </c>
      <c r="L330" s="23">
        <f>COUNT(I315:I330)</f>
        <v>16</v>
      </c>
    </row>
    <row r="331" spans="2:12" x14ac:dyDescent="0.3">
      <c r="B331" s="10"/>
      <c r="C331" s="10"/>
      <c r="D331" s="10"/>
      <c r="E331" s="52"/>
      <c r="F331" s="10"/>
      <c r="G331" s="10"/>
      <c r="H331" s="12"/>
      <c r="I331" s="12"/>
    </row>
    <row r="332" spans="2:12" x14ac:dyDescent="0.3">
      <c r="B332" s="10"/>
      <c r="C332" s="10"/>
      <c r="D332" s="10"/>
      <c r="E332" s="52"/>
      <c r="F332" s="10"/>
      <c r="G332" s="10"/>
      <c r="H332" s="12"/>
      <c r="I332" s="12"/>
    </row>
    <row r="333" spans="2:12" x14ac:dyDescent="0.3">
      <c r="B333" s="10"/>
      <c r="C333" s="10"/>
      <c r="D333" s="10"/>
      <c r="E333" s="52"/>
      <c r="F333" s="10"/>
      <c r="G333" s="10"/>
      <c r="H333" s="12"/>
      <c r="I333" s="12">
        <f>SUM(I5:I330)</f>
        <v>401.60127262917018</v>
      </c>
    </row>
  </sheetData>
  <autoFilter ref="B4:L330"/>
  <pageMargins left="0.7" right="0.7" top="0.75" bottom="0.75" header="0.3" footer="0.3"/>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5"/>
  <sheetViews>
    <sheetView topLeftCell="B1" zoomScale="80" zoomScaleNormal="80" workbookViewId="0">
      <pane ySplit="2" topLeftCell="A114" activePane="bottomLeft" state="frozen"/>
      <selection activeCell="B1" sqref="B1"/>
      <selection pane="bottomLeft" activeCell="E138" sqref="E138:I138"/>
    </sheetView>
  </sheetViews>
  <sheetFormatPr defaultColWidth="9" defaultRowHeight="14" x14ac:dyDescent="0.3"/>
  <cols>
    <col min="1" max="1" width="3.25" style="23" customWidth="1"/>
    <col min="2" max="2" width="27" style="23" customWidth="1"/>
    <col min="3" max="3" width="4.33203125" style="23" bestFit="1" customWidth="1"/>
    <col min="4" max="4" width="45.08203125" style="23" customWidth="1"/>
    <col min="5" max="5" width="12.83203125" style="50" customWidth="1"/>
    <col min="6" max="6" width="10" style="23" bestFit="1" customWidth="1"/>
    <col min="7" max="7" width="7.75" style="23" bestFit="1" customWidth="1"/>
    <col min="8" max="8" width="14.75" style="8" bestFit="1" customWidth="1"/>
    <col min="9" max="9" width="14.33203125" style="8" bestFit="1" customWidth="1"/>
    <col min="10" max="10" width="12.33203125" style="8" customWidth="1"/>
    <col min="11" max="16384" width="9" style="23"/>
  </cols>
  <sheetData>
    <row r="1" spans="2:10" x14ac:dyDescent="0.3">
      <c r="B1" s="71" t="s">
        <v>776</v>
      </c>
    </row>
    <row r="2" spans="2:10" x14ac:dyDescent="0.3">
      <c r="B2" s="11" t="s">
        <v>8</v>
      </c>
      <c r="C2" s="11" t="s">
        <v>0</v>
      </c>
      <c r="D2" s="11" t="s">
        <v>1</v>
      </c>
      <c r="E2" s="51" t="s">
        <v>914</v>
      </c>
      <c r="F2" s="11" t="s">
        <v>3</v>
      </c>
      <c r="G2" s="11" t="s">
        <v>4</v>
      </c>
      <c r="H2" s="13" t="s">
        <v>5</v>
      </c>
      <c r="I2" s="13" t="s">
        <v>6</v>
      </c>
    </row>
    <row r="3" spans="2:10" x14ac:dyDescent="0.3">
      <c r="B3" s="11" t="s">
        <v>7</v>
      </c>
      <c r="C3" s="10"/>
      <c r="D3" s="10"/>
      <c r="E3" s="52"/>
      <c r="F3" s="10"/>
      <c r="G3" s="10"/>
      <c r="H3" s="12"/>
      <c r="I3" s="12"/>
      <c r="J3" s="9"/>
    </row>
    <row r="4" spans="2:10" x14ac:dyDescent="0.3">
      <c r="B4" s="10"/>
      <c r="C4" s="10">
        <v>1</v>
      </c>
      <c r="D4" s="10" t="s">
        <v>16</v>
      </c>
      <c r="E4" s="52">
        <v>1.58</v>
      </c>
      <c r="F4" s="10"/>
      <c r="G4" s="10">
        <v>1</v>
      </c>
      <c r="H4" s="12">
        <v>1.5</v>
      </c>
      <c r="I4" s="12">
        <f t="shared" ref="I4:I35" si="0">+(E4*G4)/H4</f>
        <v>1.0533333333333335</v>
      </c>
    </row>
    <row r="5" spans="2:10" x14ac:dyDescent="0.3">
      <c r="B5" s="10"/>
      <c r="C5" s="10">
        <v>2</v>
      </c>
      <c r="D5" s="10" t="s">
        <v>17</v>
      </c>
      <c r="E5" s="52">
        <v>1.1499999999999999</v>
      </c>
      <c r="F5" s="10"/>
      <c r="G5" s="10">
        <v>2</v>
      </c>
      <c r="H5" s="12">
        <v>1</v>
      </c>
      <c r="I5" s="12">
        <f t="shared" si="0"/>
        <v>2.2999999999999998</v>
      </c>
    </row>
    <row r="6" spans="2:10" x14ac:dyDescent="0.3">
      <c r="B6" s="10"/>
      <c r="C6" s="10">
        <v>3</v>
      </c>
      <c r="D6" s="10" t="s">
        <v>18</v>
      </c>
      <c r="E6" s="52">
        <v>5.27</v>
      </c>
      <c r="F6" s="10"/>
      <c r="G6" s="10">
        <v>1</v>
      </c>
      <c r="H6" s="12">
        <v>5</v>
      </c>
      <c r="I6" s="12">
        <f t="shared" si="0"/>
        <v>1.0539999999999998</v>
      </c>
    </row>
    <row r="7" spans="2:10" x14ac:dyDescent="0.3">
      <c r="B7" s="10"/>
      <c r="C7" s="10">
        <v>4</v>
      </c>
      <c r="D7" s="10" t="s">
        <v>270</v>
      </c>
      <c r="E7" s="52">
        <v>0.67</v>
      </c>
      <c r="F7" s="10"/>
      <c r="G7" s="10">
        <v>1</v>
      </c>
      <c r="H7" s="12">
        <v>1</v>
      </c>
      <c r="I7" s="12">
        <f t="shared" si="0"/>
        <v>0.67</v>
      </c>
    </row>
    <row r="8" spans="2:10" x14ac:dyDescent="0.3">
      <c r="B8" s="10"/>
      <c r="C8" s="10">
        <v>5</v>
      </c>
      <c r="D8" s="10" t="s">
        <v>19</v>
      </c>
      <c r="E8" s="52">
        <v>0.89</v>
      </c>
      <c r="F8" s="10"/>
      <c r="G8" s="10">
        <v>1</v>
      </c>
      <c r="H8" s="12">
        <v>2</v>
      </c>
      <c r="I8" s="12">
        <f t="shared" si="0"/>
        <v>0.44500000000000001</v>
      </c>
    </row>
    <row r="9" spans="2:10" x14ac:dyDescent="0.3">
      <c r="B9" s="10"/>
      <c r="C9" s="10">
        <v>6</v>
      </c>
      <c r="D9" s="10" t="s">
        <v>271</v>
      </c>
      <c r="E9" s="52">
        <v>3</v>
      </c>
      <c r="F9" s="10"/>
      <c r="G9" s="10">
        <v>1</v>
      </c>
      <c r="H9" s="12">
        <v>2</v>
      </c>
      <c r="I9" s="12">
        <f t="shared" si="0"/>
        <v>1.5</v>
      </c>
    </row>
    <row r="10" spans="2:10" x14ac:dyDescent="0.3">
      <c r="B10" s="10"/>
      <c r="C10" s="10">
        <v>7</v>
      </c>
      <c r="D10" s="10" t="s">
        <v>272</v>
      </c>
      <c r="E10" s="52">
        <v>0.25</v>
      </c>
      <c r="F10" s="10"/>
      <c r="G10" s="10">
        <v>2</v>
      </c>
      <c r="H10" s="12">
        <v>1</v>
      </c>
      <c r="I10" s="12">
        <f t="shared" si="0"/>
        <v>0.5</v>
      </c>
    </row>
    <row r="11" spans="2:10" x14ac:dyDescent="0.3">
      <c r="B11" s="10"/>
      <c r="C11" s="10">
        <v>8</v>
      </c>
      <c r="D11" s="10" t="s">
        <v>23</v>
      </c>
      <c r="E11" s="52">
        <v>1.73</v>
      </c>
      <c r="F11" s="10"/>
      <c r="G11" s="10">
        <v>1</v>
      </c>
      <c r="H11" s="12">
        <v>1</v>
      </c>
      <c r="I11" s="12">
        <f t="shared" si="0"/>
        <v>1.73</v>
      </c>
    </row>
    <row r="12" spans="2:10" x14ac:dyDescent="0.3">
      <c r="B12" s="10"/>
      <c r="C12" s="10">
        <v>9</v>
      </c>
      <c r="D12" s="10" t="s">
        <v>26</v>
      </c>
      <c r="E12" s="52">
        <v>2.1</v>
      </c>
      <c r="F12" s="10"/>
      <c r="G12" s="10">
        <v>1</v>
      </c>
      <c r="H12" s="12">
        <v>3.7</v>
      </c>
      <c r="I12" s="12">
        <f t="shared" si="0"/>
        <v>0.56756756756756754</v>
      </c>
    </row>
    <row r="13" spans="2:10" x14ac:dyDescent="0.3">
      <c r="B13" s="10"/>
      <c r="C13" s="10">
        <v>10</v>
      </c>
      <c r="D13" s="10" t="s">
        <v>25</v>
      </c>
      <c r="E13" s="52">
        <v>1.8</v>
      </c>
      <c r="F13" s="10"/>
      <c r="G13" s="10">
        <v>1</v>
      </c>
      <c r="H13" s="12">
        <v>1.8</v>
      </c>
      <c r="I13" s="12">
        <f t="shared" si="0"/>
        <v>1</v>
      </c>
    </row>
    <row r="14" spans="2:10" x14ac:dyDescent="0.3">
      <c r="B14" s="10" t="s">
        <v>1479</v>
      </c>
      <c r="C14" s="10">
        <v>11</v>
      </c>
      <c r="D14" s="10" t="s">
        <v>273</v>
      </c>
      <c r="E14" s="52">
        <v>12</v>
      </c>
      <c r="F14" s="10"/>
      <c r="G14" s="10">
        <v>1</v>
      </c>
      <c r="H14" s="12">
        <v>1</v>
      </c>
      <c r="I14" s="12">
        <f t="shared" si="0"/>
        <v>12</v>
      </c>
    </row>
    <row r="15" spans="2:10" x14ac:dyDescent="0.3">
      <c r="B15" s="10"/>
      <c r="C15" s="10">
        <v>12</v>
      </c>
      <c r="D15" s="10" t="s">
        <v>274</v>
      </c>
      <c r="E15" s="52">
        <v>1.26</v>
      </c>
      <c r="F15" s="10"/>
      <c r="G15" s="10">
        <v>1</v>
      </c>
      <c r="H15" s="12">
        <v>4</v>
      </c>
      <c r="I15" s="12">
        <f t="shared" si="0"/>
        <v>0.315</v>
      </c>
    </row>
    <row r="16" spans="2:10" x14ac:dyDescent="0.3">
      <c r="B16" s="10" t="s">
        <v>1479</v>
      </c>
      <c r="C16" s="10">
        <v>13</v>
      </c>
      <c r="D16" s="10" t="s">
        <v>275</v>
      </c>
      <c r="E16" s="52">
        <v>4.2</v>
      </c>
      <c r="F16" s="10"/>
      <c r="G16" s="10">
        <v>1</v>
      </c>
      <c r="H16" s="12">
        <v>8.6999999999999993</v>
      </c>
      <c r="I16" s="12">
        <f t="shared" si="0"/>
        <v>0.48275862068965525</v>
      </c>
    </row>
    <row r="17" spans="2:9" x14ac:dyDescent="0.3">
      <c r="B17" s="10"/>
      <c r="C17" s="10">
        <v>14</v>
      </c>
      <c r="D17" s="10" t="s">
        <v>276</v>
      </c>
      <c r="E17" s="52">
        <v>1.58</v>
      </c>
      <c r="F17" s="10"/>
      <c r="G17" s="10">
        <v>2</v>
      </c>
      <c r="H17" s="12">
        <v>2</v>
      </c>
      <c r="I17" s="12">
        <f t="shared" si="0"/>
        <v>1.58</v>
      </c>
    </row>
    <row r="18" spans="2:9" x14ac:dyDescent="0.3">
      <c r="B18" s="10"/>
      <c r="C18" s="10">
        <v>15</v>
      </c>
      <c r="D18" s="10" t="s">
        <v>277</v>
      </c>
      <c r="E18" s="52">
        <v>1</v>
      </c>
      <c r="F18" s="10"/>
      <c r="G18" s="10">
        <v>1</v>
      </c>
      <c r="H18" s="12">
        <v>4.0999999999999996</v>
      </c>
      <c r="I18" s="12">
        <f t="shared" si="0"/>
        <v>0.24390243902439027</v>
      </c>
    </row>
    <row r="19" spans="2:9" x14ac:dyDescent="0.3">
      <c r="B19" s="10"/>
      <c r="C19" s="10">
        <v>16</v>
      </c>
      <c r="D19" s="10" t="s">
        <v>278</v>
      </c>
      <c r="E19" s="52">
        <v>1.58</v>
      </c>
      <c r="F19" s="10"/>
      <c r="G19" s="10">
        <v>1</v>
      </c>
      <c r="H19" s="12">
        <v>12</v>
      </c>
      <c r="I19" s="12">
        <f t="shared" si="0"/>
        <v>0.13166666666666668</v>
      </c>
    </row>
    <row r="20" spans="2:9" x14ac:dyDescent="0.3">
      <c r="B20" s="10"/>
      <c r="C20" s="10">
        <v>17</v>
      </c>
      <c r="D20" s="10" t="s">
        <v>30</v>
      </c>
      <c r="E20" s="52">
        <v>0.72</v>
      </c>
      <c r="F20" s="10"/>
      <c r="G20" s="10">
        <v>1</v>
      </c>
      <c r="H20" s="12">
        <v>200</v>
      </c>
      <c r="I20" s="12">
        <f t="shared" si="0"/>
        <v>3.5999999999999999E-3</v>
      </c>
    </row>
    <row r="21" spans="2:9" x14ac:dyDescent="0.3">
      <c r="B21" s="10"/>
      <c r="C21" s="10">
        <v>18</v>
      </c>
      <c r="D21" s="10" t="s">
        <v>31</v>
      </c>
      <c r="E21" s="52">
        <v>2</v>
      </c>
      <c r="F21" s="10"/>
      <c r="G21" s="10">
        <v>1</v>
      </c>
      <c r="H21" s="12">
        <v>3</v>
      </c>
      <c r="I21" s="12">
        <f t="shared" si="0"/>
        <v>0.66666666666666663</v>
      </c>
    </row>
    <row r="22" spans="2:9" x14ac:dyDescent="0.3">
      <c r="B22" s="10"/>
      <c r="C22" s="10">
        <v>19</v>
      </c>
      <c r="D22" s="10" t="s">
        <v>32</v>
      </c>
      <c r="E22" s="52">
        <v>1.1599999999999999</v>
      </c>
      <c r="F22" s="10"/>
      <c r="G22" s="10">
        <v>1</v>
      </c>
      <c r="H22" s="12">
        <v>1</v>
      </c>
      <c r="I22" s="12">
        <f t="shared" si="0"/>
        <v>1.1599999999999999</v>
      </c>
    </row>
    <row r="23" spans="2:9" x14ac:dyDescent="0.3">
      <c r="B23" s="10"/>
      <c r="C23" s="10">
        <v>20</v>
      </c>
      <c r="D23" s="10" t="s">
        <v>279</v>
      </c>
      <c r="E23" s="52">
        <v>0.79</v>
      </c>
      <c r="F23" s="10"/>
      <c r="G23" s="10">
        <v>1</v>
      </c>
      <c r="H23" s="12">
        <v>1</v>
      </c>
      <c r="I23" s="12">
        <f t="shared" si="0"/>
        <v>0.79</v>
      </c>
    </row>
    <row r="24" spans="2:9" x14ac:dyDescent="0.3">
      <c r="B24" s="10"/>
      <c r="C24" s="10">
        <v>21</v>
      </c>
      <c r="D24" s="10" t="s">
        <v>34</v>
      </c>
      <c r="E24" s="52">
        <v>0.51</v>
      </c>
      <c r="F24" s="10"/>
      <c r="G24" s="10">
        <v>1</v>
      </c>
      <c r="H24" s="12">
        <v>1</v>
      </c>
      <c r="I24" s="12">
        <f t="shared" si="0"/>
        <v>0.51</v>
      </c>
    </row>
    <row r="25" spans="2:9" x14ac:dyDescent="0.3">
      <c r="B25" s="10"/>
      <c r="C25" s="10">
        <v>22</v>
      </c>
      <c r="D25" s="10" t="s">
        <v>35</v>
      </c>
      <c r="E25" s="52">
        <v>0.79</v>
      </c>
      <c r="F25" s="10"/>
      <c r="G25" s="10">
        <v>1</v>
      </c>
      <c r="H25" s="12">
        <v>1</v>
      </c>
      <c r="I25" s="12">
        <f t="shared" si="0"/>
        <v>0.79</v>
      </c>
    </row>
    <row r="26" spans="2:9" x14ac:dyDescent="0.3">
      <c r="B26" s="10"/>
      <c r="C26" s="10">
        <v>23</v>
      </c>
      <c r="D26" s="10" t="s">
        <v>36</v>
      </c>
      <c r="E26" s="52">
        <v>2.89</v>
      </c>
      <c r="F26" s="10"/>
      <c r="G26" s="10">
        <v>1</v>
      </c>
      <c r="H26" s="12">
        <v>1</v>
      </c>
      <c r="I26" s="12">
        <f t="shared" si="0"/>
        <v>2.89</v>
      </c>
    </row>
    <row r="27" spans="2:9" x14ac:dyDescent="0.3">
      <c r="B27" s="10"/>
      <c r="C27" s="10">
        <v>24</v>
      </c>
      <c r="D27" s="10" t="s">
        <v>37</v>
      </c>
      <c r="E27" s="52">
        <v>2.09</v>
      </c>
      <c r="F27" s="10"/>
      <c r="G27" s="10">
        <v>1</v>
      </c>
      <c r="H27" s="12">
        <v>1</v>
      </c>
      <c r="I27" s="12">
        <f t="shared" si="0"/>
        <v>2.09</v>
      </c>
    </row>
    <row r="28" spans="2:9" x14ac:dyDescent="0.3">
      <c r="B28" s="10" t="s">
        <v>1479</v>
      </c>
      <c r="C28" s="10">
        <v>25</v>
      </c>
      <c r="D28" s="10" t="s">
        <v>38</v>
      </c>
      <c r="E28" s="52">
        <v>0.9</v>
      </c>
      <c r="F28" s="10"/>
      <c r="G28" s="10">
        <v>1</v>
      </c>
      <c r="H28" s="12">
        <v>1</v>
      </c>
      <c r="I28" s="12">
        <f t="shared" si="0"/>
        <v>0.9</v>
      </c>
    </row>
    <row r="29" spans="2:9" x14ac:dyDescent="0.3">
      <c r="B29" s="10"/>
      <c r="C29" s="10">
        <v>26</v>
      </c>
      <c r="D29" s="10" t="s">
        <v>40</v>
      </c>
      <c r="E29" s="52">
        <v>1.26</v>
      </c>
      <c r="F29" s="10"/>
      <c r="G29" s="10">
        <v>1</v>
      </c>
      <c r="H29" s="12">
        <v>5</v>
      </c>
      <c r="I29" s="12">
        <f t="shared" si="0"/>
        <v>0.252</v>
      </c>
    </row>
    <row r="30" spans="2:9" x14ac:dyDescent="0.3">
      <c r="B30" s="10"/>
      <c r="C30" s="10">
        <v>27</v>
      </c>
      <c r="D30" s="10" t="s">
        <v>42</v>
      </c>
      <c r="E30" s="52">
        <v>0.37</v>
      </c>
      <c r="F30" s="10"/>
      <c r="G30" s="10">
        <v>2</v>
      </c>
      <c r="H30" s="12">
        <v>1</v>
      </c>
      <c r="I30" s="12">
        <f t="shared" si="0"/>
        <v>0.74</v>
      </c>
    </row>
    <row r="31" spans="2:9" x14ac:dyDescent="0.3">
      <c r="B31" s="10"/>
      <c r="C31" s="10">
        <v>28</v>
      </c>
      <c r="D31" s="10" t="s">
        <v>44</v>
      </c>
      <c r="E31" s="52">
        <v>0.47</v>
      </c>
      <c r="F31" s="10"/>
      <c r="G31" s="10">
        <v>1</v>
      </c>
      <c r="H31" s="12">
        <v>2</v>
      </c>
      <c r="I31" s="12">
        <f t="shared" si="0"/>
        <v>0.23499999999999999</v>
      </c>
    </row>
    <row r="32" spans="2:9" x14ac:dyDescent="0.3">
      <c r="B32" s="10"/>
      <c r="C32" s="10">
        <v>29</v>
      </c>
      <c r="D32" s="10" t="s">
        <v>32</v>
      </c>
      <c r="E32" s="52">
        <v>1.1599999999999999</v>
      </c>
      <c r="F32" s="10"/>
      <c r="G32" s="10">
        <v>1</v>
      </c>
      <c r="H32" s="12">
        <v>11</v>
      </c>
      <c r="I32" s="12">
        <f t="shared" si="0"/>
        <v>0.10545454545454545</v>
      </c>
    </row>
    <row r="33" spans="2:9" x14ac:dyDescent="0.3">
      <c r="B33" s="10"/>
      <c r="C33" s="10">
        <v>30</v>
      </c>
      <c r="D33" s="10" t="s">
        <v>280</v>
      </c>
      <c r="E33" s="52">
        <v>1</v>
      </c>
      <c r="F33" s="10"/>
      <c r="G33" s="10">
        <v>1</v>
      </c>
      <c r="H33" s="12">
        <v>1</v>
      </c>
      <c r="I33" s="12">
        <f t="shared" si="0"/>
        <v>1</v>
      </c>
    </row>
    <row r="34" spans="2:9" x14ac:dyDescent="0.3">
      <c r="B34" s="10"/>
      <c r="C34" s="10">
        <v>31</v>
      </c>
      <c r="D34" s="10" t="s">
        <v>281</v>
      </c>
      <c r="E34" s="52">
        <v>0.45</v>
      </c>
      <c r="F34" s="10"/>
      <c r="G34" s="10">
        <v>1</v>
      </c>
      <c r="H34" s="12">
        <v>1</v>
      </c>
      <c r="I34" s="12">
        <f t="shared" si="0"/>
        <v>0.45</v>
      </c>
    </row>
    <row r="35" spans="2:9" x14ac:dyDescent="0.3">
      <c r="B35" s="10"/>
      <c r="C35" s="10">
        <v>32</v>
      </c>
      <c r="D35" s="10" t="s">
        <v>282</v>
      </c>
      <c r="E35" s="52">
        <v>0.74</v>
      </c>
      <c r="F35" s="10"/>
      <c r="G35" s="10">
        <v>1</v>
      </c>
      <c r="H35" s="12">
        <v>1</v>
      </c>
      <c r="I35" s="12">
        <f t="shared" si="0"/>
        <v>0.74</v>
      </c>
    </row>
    <row r="36" spans="2:9" x14ac:dyDescent="0.3">
      <c r="B36" s="10"/>
      <c r="C36" s="10">
        <v>33</v>
      </c>
      <c r="D36" s="10" t="s">
        <v>283</v>
      </c>
      <c r="E36" s="52">
        <v>0.74</v>
      </c>
      <c r="F36" s="10"/>
      <c r="G36" s="10">
        <v>1</v>
      </c>
      <c r="H36" s="12">
        <v>6</v>
      </c>
      <c r="I36" s="12">
        <f t="shared" ref="I36:I67" si="1">+(E36*G36)/H36</f>
        <v>0.12333333333333334</v>
      </c>
    </row>
    <row r="37" spans="2:9" x14ac:dyDescent="0.3">
      <c r="B37" s="10"/>
      <c r="C37" s="10">
        <v>34</v>
      </c>
      <c r="D37" s="10" t="s">
        <v>49</v>
      </c>
      <c r="E37" s="52">
        <v>0.6</v>
      </c>
      <c r="F37" s="10"/>
      <c r="G37" s="10">
        <v>1</v>
      </c>
      <c r="H37" s="12">
        <v>1</v>
      </c>
      <c r="I37" s="12">
        <f t="shared" si="1"/>
        <v>0.6</v>
      </c>
    </row>
    <row r="38" spans="2:9" x14ac:dyDescent="0.3">
      <c r="B38" s="10"/>
      <c r="C38" s="10">
        <v>35</v>
      </c>
      <c r="D38" s="10" t="s">
        <v>50</v>
      </c>
      <c r="E38" s="52">
        <v>0.84</v>
      </c>
      <c r="F38" s="10"/>
      <c r="G38" s="10">
        <v>1</v>
      </c>
      <c r="H38" s="12">
        <v>1</v>
      </c>
      <c r="I38" s="12">
        <f t="shared" si="1"/>
        <v>0.84</v>
      </c>
    </row>
    <row r="39" spans="2:9" x14ac:dyDescent="0.3">
      <c r="B39" s="10"/>
      <c r="C39" s="10">
        <v>36</v>
      </c>
      <c r="D39" s="10" t="s">
        <v>51</v>
      </c>
      <c r="E39" s="52">
        <v>1.68</v>
      </c>
      <c r="F39" s="10"/>
      <c r="G39" s="10">
        <v>1</v>
      </c>
      <c r="H39" s="12">
        <v>1.2</v>
      </c>
      <c r="I39" s="12">
        <f t="shared" si="1"/>
        <v>1.4</v>
      </c>
    </row>
    <row r="40" spans="2:9" x14ac:dyDescent="0.3">
      <c r="B40" s="10"/>
      <c r="C40" s="10">
        <v>37</v>
      </c>
      <c r="D40" s="10" t="s">
        <v>52</v>
      </c>
      <c r="E40" s="52">
        <v>2.25</v>
      </c>
      <c r="F40" s="10"/>
      <c r="G40" s="10">
        <v>1</v>
      </c>
      <c r="H40" s="12">
        <v>1</v>
      </c>
      <c r="I40" s="12">
        <f t="shared" si="1"/>
        <v>2.25</v>
      </c>
    </row>
    <row r="41" spans="2:9" x14ac:dyDescent="0.3">
      <c r="B41" s="10"/>
      <c r="C41" s="10">
        <v>38</v>
      </c>
      <c r="D41" s="10" t="s">
        <v>53</v>
      </c>
      <c r="E41" s="52">
        <v>0.74</v>
      </c>
      <c r="F41" s="10"/>
      <c r="G41" s="10">
        <v>1</v>
      </c>
      <c r="H41" s="12">
        <v>1</v>
      </c>
      <c r="I41" s="12">
        <f t="shared" si="1"/>
        <v>0.74</v>
      </c>
    </row>
    <row r="42" spans="2:9" x14ac:dyDescent="0.3">
      <c r="B42" s="10"/>
      <c r="C42" s="10">
        <v>39</v>
      </c>
      <c r="D42" s="10" t="s">
        <v>284</v>
      </c>
      <c r="E42" s="52">
        <v>2</v>
      </c>
      <c r="F42" s="10"/>
      <c r="G42" s="10">
        <v>1</v>
      </c>
      <c r="H42" s="12">
        <v>11.5</v>
      </c>
      <c r="I42" s="12">
        <f t="shared" si="1"/>
        <v>0.17391304347826086</v>
      </c>
    </row>
    <row r="43" spans="2:9" x14ac:dyDescent="0.3">
      <c r="B43" s="10"/>
      <c r="C43" s="10">
        <v>40</v>
      </c>
      <c r="D43" s="10" t="s">
        <v>54</v>
      </c>
      <c r="E43" s="52">
        <v>1.8</v>
      </c>
      <c r="F43" s="10"/>
      <c r="G43" s="10">
        <v>1</v>
      </c>
      <c r="H43" s="12">
        <v>12.5</v>
      </c>
      <c r="I43" s="12">
        <f t="shared" si="1"/>
        <v>0.14400000000000002</v>
      </c>
    </row>
    <row r="44" spans="2:9" x14ac:dyDescent="0.3">
      <c r="B44" s="10"/>
      <c r="C44" s="10">
        <v>41</v>
      </c>
      <c r="D44" s="10" t="s">
        <v>55</v>
      </c>
      <c r="E44" s="52">
        <v>0.89</v>
      </c>
      <c r="F44" s="10"/>
      <c r="G44" s="10">
        <v>2</v>
      </c>
      <c r="H44" s="12">
        <v>1.2</v>
      </c>
      <c r="I44" s="12">
        <f t="shared" si="1"/>
        <v>1.4833333333333334</v>
      </c>
    </row>
    <row r="45" spans="2:9" x14ac:dyDescent="0.3">
      <c r="B45" s="10"/>
      <c r="C45" s="10">
        <v>42</v>
      </c>
      <c r="D45" s="10" t="s">
        <v>915</v>
      </c>
      <c r="E45" s="52">
        <v>0.84</v>
      </c>
      <c r="F45" s="10"/>
      <c r="G45" s="10">
        <v>2</v>
      </c>
      <c r="H45" s="12">
        <v>2</v>
      </c>
      <c r="I45" s="12">
        <f t="shared" si="1"/>
        <v>0.84</v>
      </c>
    </row>
    <row r="46" spans="2:9" x14ac:dyDescent="0.3">
      <c r="B46" s="10"/>
      <c r="C46" s="10">
        <v>43</v>
      </c>
      <c r="D46" s="10" t="s">
        <v>56</v>
      </c>
      <c r="E46" s="52">
        <v>0.79</v>
      </c>
      <c r="F46" s="10"/>
      <c r="G46" s="10">
        <v>1</v>
      </c>
      <c r="H46" s="12">
        <v>6</v>
      </c>
      <c r="I46" s="12">
        <f t="shared" si="1"/>
        <v>0.13166666666666668</v>
      </c>
    </row>
    <row r="47" spans="2:9" x14ac:dyDescent="0.3">
      <c r="B47" s="10"/>
      <c r="C47" s="10">
        <v>44</v>
      </c>
      <c r="D47" s="10" t="s">
        <v>58</v>
      </c>
      <c r="E47" s="52">
        <v>0.59</v>
      </c>
      <c r="F47" s="10"/>
      <c r="G47" s="10">
        <v>1</v>
      </c>
      <c r="H47" s="12">
        <v>1</v>
      </c>
      <c r="I47" s="12">
        <f t="shared" si="1"/>
        <v>0.59</v>
      </c>
    </row>
    <row r="48" spans="2:9" x14ac:dyDescent="0.3">
      <c r="B48" s="10"/>
      <c r="C48" s="10">
        <v>45</v>
      </c>
      <c r="D48" s="10" t="s">
        <v>285</v>
      </c>
      <c r="E48" s="52">
        <v>1.05</v>
      </c>
      <c r="F48" s="10"/>
      <c r="G48" s="10">
        <v>1</v>
      </c>
      <c r="H48" s="12">
        <v>6</v>
      </c>
      <c r="I48" s="12">
        <f t="shared" si="1"/>
        <v>0.17500000000000002</v>
      </c>
    </row>
    <row r="49" spans="2:9" x14ac:dyDescent="0.3">
      <c r="B49" s="10"/>
      <c r="C49" s="10">
        <v>46</v>
      </c>
      <c r="D49" s="10" t="s">
        <v>286</v>
      </c>
      <c r="E49" s="52">
        <v>0.95</v>
      </c>
      <c r="F49" s="10"/>
      <c r="G49" s="10">
        <v>2</v>
      </c>
      <c r="H49" s="12">
        <v>4</v>
      </c>
      <c r="I49" s="12">
        <f t="shared" si="1"/>
        <v>0.47499999999999998</v>
      </c>
    </row>
    <row r="50" spans="2:9" x14ac:dyDescent="0.3">
      <c r="B50" s="10"/>
      <c r="C50" s="10">
        <v>47</v>
      </c>
      <c r="D50" s="10" t="s">
        <v>60</v>
      </c>
      <c r="E50" s="52">
        <v>1.5</v>
      </c>
      <c r="F50" s="10"/>
      <c r="G50" s="10">
        <v>1</v>
      </c>
      <c r="H50" s="12">
        <v>6</v>
      </c>
      <c r="I50" s="12">
        <f t="shared" si="1"/>
        <v>0.25</v>
      </c>
    </row>
    <row r="51" spans="2:9" x14ac:dyDescent="0.3">
      <c r="B51" s="10"/>
      <c r="C51" s="10">
        <v>48</v>
      </c>
      <c r="D51" s="10" t="s">
        <v>287</v>
      </c>
      <c r="E51" s="52">
        <v>0.47</v>
      </c>
      <c r="F51" s="10"/>
      <c r="G51" s="10">
        <v>1</v>
      </c>
      <c r="H51" s="12">
        <v>3</v>
      </c>
      <c r="I51" s="12">
        <f t="shared" si="1"/>
        <v>0.15666666666666665</v>
      </c>
    </row>
    <row r="52" spans="2:9" x14ac:dyDescent="0.3">
      <c r="B52" s="10"/>
      <c r="C52" s="10">
        <v>49</v>
      </c>
      <c r="D52" s="10" t="s">
        <v>288</v>
      </c>
      <c r="E52" s="52">
        <v>1.5</v>
      </c>
      <c r="F52" s="10"/>
      <c r="G52" s="10">
        <v>1</v>
      </c>
      <c r="H52" s="12">
        <v>8</v>
      </c>
      <c r="I52" s="12">
        <f t="shared" si="1"/>
        <v>0.1875</v>
      </c>
    </row>
    <row r="53" spans="2:9" x14ac:dyDescent="0.3">
      <c r="B53" s="10"/>
      <c r="C53" s="10">
        <v>50</v>
      </c>
      <c r="D53" s="10" t="s">
        <v>62</v>
      </c>
      <c r="E53" s="52">
        <v>1.5</v>
      </c>
      <c r="F53" s="10"/>
      <c r="G53" s="10">
        <v>1</v>
      </c>
      <c r="H53" s="12">
        <v>26</v>
      </c>
      <c r="I53" s="12">
        <f t="shared" si="1"/>
        <v>5.7692307692307696E-2</v>
      </c>
    </row>
    <row r="54" spans="2:9" x14ac:dyDescent="0.3">
      <c r="B54" s="10"/>
      <c r="C54" s="10">
        <v>51</v>
      </c>
      <c r="D54" s="10" t="s">
        <v>63</v>
      </c>
      <c r="E54" s="52">
        <v>1.1000000000000001</v>
      </c>
      <c r="F54" s="10"/>
      <c r="G54" s="10">
        <v>1</v>
      </c>
      <c r="H54" s="12">
        <v>12.5</v>
      </c>
      <c r="I54" s="12">
        <f t="shared" si="1"/>
        <v>8.8000000000000009E-2</v>
      </c>
    </row>
    <row r="55" spans="2:9" x14ac:dyDescent="0.3">
      <c r="B55" s="10"/>
      <c r="C55" s="10">
        <v>52</v>
      </c>
      <c r="D55" s="10" t="s">
        <v>64</v>
      </c>
      <c r="E55" s="52">
        <v>1.6</v>
      </c>
      <c r="F55" s="10"/>
      <c r="G55" s="10">
        <v>1</v>
      </c>
      <c r="H55" s="12">
        <v>12</v>
      </c>
      <c r="I55" s="12">
        <f t="shared" si="1"/>
        <v>0.13333333333333333</v>
      </c>
    </row>
    <row r="56" spans="2:9" x14ac:dyDescent="0.3">
      <c r="B56" s="10"/>
      <c r="C56" s="10">
        <v>53</v>
      </c>
      <c r="D56" s="10" t="s">
        <v>64</v>
      </c>
      <c r="E56" s="52">
        <v>1.6</v>
      </c>
      <c r="F56" s="10"/>
      <c r="G56" s="10">
        <v>1</v>
      </c>
      <c r="H56" s="12">
        <v>21</v>
      </c>
      <c r="I56" s="12">
        <f t="shared" si="1"/>
        <v>7.6190476190476197E-2</v>
      </c>
    </row>
    <row r="57" spans="2:9" x14ac:dyDescent="0.3">
      <c r="B57" s="10" t="s">
        <v>1479</v>
      </c>
      <c r="C57" s="10">
        <v>54</v>
      </c>
      <c r="D57" s="10" t="s">
        <v>289</v>
      </c>
      <c r="E57" s="52">
        <v>0.7</v>
      </c>
      <c r="F57" s="10"/>
      <c r="G57" s="10">
        <v>1</v>
      </c>
      <c r="H57" s="12">
        <v>1</v>
      </c>
      <c r="I57" s="12">
        <f t="shared" si="1"/>
        <v>0.7</v>
      </c>
    </row>
    <row r="58" spans="2:9" x14ac:dyDescent="0.3">
      <c r="B58" s="10"/>
      <c r="C58" s="10">
        <v>55</v>
      </c>
      <c r="D58" s="10" t="s">
        <v>66</v>
      </c>
      <c r="E58" s="52">
        <v>1.99</v>
      </c>
      <c r="F58" s="10"/>
      <c r="G58" s="10">
        <v>2</v>
      </c>
      <c r="H58" s="12">
        <v>9</v>
      </c>
      <c r="I58" s="12">
        <f t="shared" si="1"/>
        <v>0.44222222222222224</v>
      </c>
    </row>
    <row r="59" spans="2:9" x14ac:dyDescent="0.3">
      <c r="B59" s="10"/>
      <c r="C59" s="10">
        <v>56</v>
      </c>
      <c r="D59" s="10" t="s">
        <v>67</v>
      </c>
      <c r="E59" s="52">
        <v>0.53</v>
      </c>
      <c r="F59" s="10"/>
      <c r="G59" s="10">
        <v>1</v>
      </c>
      <c r="H59" s="12">
        <v>8.6</v>
      </c>
      <c r="I59" s="12">
        <f t="shared" si="1"/>
        <v>6.1627906976744189E-2</v>
      </c>
    </row>
    <row r="60" spans="2:9" x14ac:dyDescent="0.3">
      <c r="B60" s="10"/>
      <c r="C60" s="10">
        <v>57</v>
      </c>
      <c r="D60" s="10" t="s">
        <v>68</v>
      </c>
      <c r="E60" s="52">
        <v>1.2</v>
      </c>
      <c r="F60" s="10"/>
      <c r="G60" s="10">
        <v>1</v>
      </c>
      <c r="H60" s="12">
        <v>15</v>
      </c>
      <c r="I60" s="12">
        <f t="shared" si="1"/>
        <v>0.08</v>
      </c>
    </row>
    <row r="61" spans="2:9" x14ac:dyDescent="0.3">
      <c r="B61" s="10"/>
      <c r="C61" s="10">
        <v>58</v>
      </c>
      <c r="D61" s="10" t="s">
        <v>290</v>
      </c>
      <c r="E61" s="52">
        <v>2</v>
      </c>
      <c r="F61" s="10"/>
      <c r="G61" s="10">
        <v>3</v>
      </c>
      <c r="H61" s="12">
        <v>6</v>
      </c>
      <c r="I61" s="12">
        <f t="shared" si="1"/>
        <v>1</v>
      </c>
    </row>
    <row r="62" spans="2:9" x14ac:dyDescent="0.3">
      <c r="B62" s="10"/>
      <c r="C62" s="10">
        <v>59</v>
      </c>
      <c r="D62" s="10" t="s">
        <v>72</v>
      </c>
      <c r="E62" s="52">
        <v>3.05</v>
      </c>
      <c r="F62" s="10"/>
      <c r="G62" s="10">
        <v>1</v>
      </c>
      <c r="H62" s="12">
        <v>5.5</v>
      </c>
      <c r="I62" s="12">
        <f t="shared" si="1"/>
        <v>0.55454545454545456</v>
      </c>
    </row>
    <row r="63" spans="2:9" x14ac:dyDescent="0.3">
      <c r="B63" s="10"/>
      <c r="C63" s="10">
        <v>60</v>
      </c>
      <c r="D63" s="10" t="s">
        <v>73</v>
      </c>
      <c r="E63" s="52">
        <v>2.1</v>
      </c>
      <c r="F63" s="10"/>
      <c r="G63" s="10">
        <v>1</v>
      </c>
      <c r="H63" s="12">
        <v>1.9</v>
      </c>
      <c r="I63" s="12">
        <f t="shared" si="1"/>
        <v>1.1052631578947369</v>
      </c>
    </row>
    <row r="64" spans="2:9" x14ac:dyDescent="0.3">
      <c r="B64" s="10"/>
      <c r="C64" s="10">
        <v>61</v>
      </c>
      <c r="D64" s="10" t="s">
        <v>71</v>
      </c>
      <c r="E64" s="52">
        <v>1.1000000000000001</v>
      </c>
      <c r="F64" s="10"/>
      <c r="G64" s="10">
        <v>1</v>
      </c>
      <c r="H64" s="12">
        <v>33</v>
      </c>
      <c r="I64" s="12">
        <f t="shared" si="1"/>
        <v>3.3333333333333333E-2</v>
      </c>
    </row>
    <row r="65" spans="2:11" x14ac:dyDescent="0.3">
      <c r="B65" s="10"/>
      <c r="C65" s="10">
        <v>62</v>
      </c>
      <c r="D65" s="10" t="s">
        <v>291</v>
      </c>
      <c r="E65" s="52">
        <v>0.89</v>
      </c>
      <c r="F65" s="10"/>
      <c r="G65" s="10">
        <v>1</v>
      </c>
      <c r="H65" s="12">
        <v>4</v>
      </c>
      <c r="I65" s="12">
        <f t="shared" si="1"/>
        <v>0.2225</v>
      </c>
    </row>
    <row r="66" spans="2:11" x14ac:dyDescent="0.3">
      <c r="B66" s="10"/>
      <c r="C66" s="10">
        <v>63</v>
      </c>
      <c r="D66" s="10" t="s">
        <v>292</v>
      </c>
      <c r="E66" s="52">
        <v>0.84</v>
      </c>
      <c r="F66" s="10"/>
      <c r="G66" s="10">
        <v>1</v>
      </c>
      <c r="H66" s="12">
        <v>1</v>
      </c>
      <c r="I66" s="12">
        <f t="shared" si="1"/>
        <v>0.84</v>
      </c>
    </row>
    <row r="67" spans="2:11" x14ac:dyDescent="0.3">
      <c r="B67" s="10"/>
      <c r="C67" s="10">
        <v>64</v>
      </c>
      <c r="D67" s="10" t="s">
        <v>75</v>
      </c>
      <c r="E67" s="52">
        <v>1.98</v>
      </c>
      <c r="F67" s="10"/>
      <c r="G67" s="10">
        <v>1</v>
      </c>
      <c r="H67" s="12">
        <v>1</v>
      </c>
      <c r="I67" s="12">
        <f t="shared" si="1"/>
        <v>1.98</v>
      </c>
    </row>
    <row r="68" spans="2:11" x14ac:dyDescent="0.3">
      <c r="B68" s="10"/>
      <c r="C68" s="10">
        <v>65</v>
      </c>
      <c r="D68" s="10" t="s">
        <v>293</v>
      </c>
      <c r="E68" s="52">
        <v>0.74</v>
      </c>
      <c r="F68" s="10"/>
      <c r="G68" s="10">
        <v>1</v>
      </c>
      <c r="H68" s="12">
        <v>1</v>
      </c>
      <c r="I68" s="12">
        <f t="shared" ref="I68:I95" si="2">+(E68*G68)/H68</f>
        <v>0.74</v>
      </c>
    </row>
    <row r="69" spans="2:11" x14ac:dyDescent="0.3">
      <c r="B69" s="10"/>
      <c r="C69" s="10">
        <v>66</v>
      </c>
      <c r="D69" s="10" t="s">
        <v>76</v>
      </c>
      <c r="E69" s="52">
        <v>0.74</v>
      </c>
      <c r="F69" s="10"/>
      <c r="G69" s="10">
        <v>1</v>
      </c>
      <c r="H69" s="12">
        <v>16</v>
      </c>
      <c r="I69" s="12">
        <f t="shared" si="2"/>
        <v>4.6249999999999999E-2</v>
      </c>
    </row>
    <row r="70" spans="2:11" x14ac:dyDescent="0.3">
      <c r="B70" s="10"/>
      <c r="C70" s="10">
        <v>67</v>
      </c>
      <c r="D70" s="10" t="s">
        <v>294</v>
      </c>
      <c r="E70" s="52">
        <v>0.74</v>
      </c>
      <c r="F70" s="10"/>
      <c r="G70" s="10">
        <v>1</v>
      </c>
      <c r="H70" s="12">
        <v>14</v>
      </c>
      <c r="I70" s="12">
        <f t="shared" si="2"/>
        <v>5.2857142857142859E-2</v>
      </c>
    </row>
    <row r="71" spans="2:11" x14ac:dyDescent="0.3">
      <c r="B71" s="10"/>
      <c r="C71" s="10">
        <v>68</v>
      </c>
      <c r="D71" s="10" t="s">
        <v>295</v>
      </c>
      <c r="E71" s="52">
        <v>0.79</v>
      </c>
      <c r="F71" s="10"/>
      <c r="G71" s="10">
        <v>3</v>
      </c>
      <c r="H71" s="12">
        <v>3</v>
      </c>
      <c r="I71" s="12">
        <f t="shared" si="2"/>
        <v>0.79</v>
      </c>
    </row>
    <row r="72" spans="2:11" x14ac:dyDescent="0.3">
      <c r="B72" s="10"/>
      <c r="C72" s="10">
        <v>69</v>
      </c>
      <c r="D72" s="10" t="s">
        <v>912</v>
      </c>
      <c r="E72" s="52">
        <v>50</v>
      </c>
      <c r="F72" s="10"/>
      <c r="G72" s="10">
        <v>1</v>
      </c>
      <c r="H72" s="12">
        <v>52.14</v>
      </c>
      <c r="I72" s="12">
        <f t="shared" si="2"/>
        <v>0.95895665515918682</v>
      </c>
    </row>
    <row r="73" spans="2:11" x14ac:dyDescent="0.3">
      <c r="B73" s="10"/>
      <c r="C73" s="10">
        <v>70</v>
      </c>
      <c r="D73" s="10" t="s">
        <v>916</v>
      </c>
      <c r="E73" s="52">
        <f>15-4.45</f>
        <v>10.55</v>
      </c>
      <c r="F73" s="10"/>
      <c r="G73" s="10">
        <v>1</v>
      </c>
      <c r="H73" s="12">
        <v>4.3499999999999996</v>
      </c>
      <c r="I73" s="12">
        <f t="shared" si="2"/>
        <v>2.4252873563218396</v>
      </c>
      <c r="J73" s="21"/>
      <c r="K73" s="72"/>
    </row>
    <row r="74" spans="2:11" x14ac:dyDescent="0.3">
      <c r="B74" s="10"/>
      <c r="C74" s="10">
        <v>71</v>
      </c>
      <c r="D74" s="10" t="s">
        <v>972</v>
      </c>
      <c r="E74" s="52">
        <v>0.95</v>
      </c>
      <c r="F74" s="10"/>
      <c r="G74" s="10">
        <v>1</v>
      </c>
      <c r="H74" s="12">
        <v>1</v>
      </c>
      <c r="I74" s="12">
        <f t="shared" si="2"/>
        <v>0.95</v>
      </c>
      <c r="J74" s="75"/>
      <c r="K74" s="72"/>
    </row>
    <row r="75" spans="2:11" x14ac:dyDescent="0.3">
      <c r="B75" s="10"/>
      <c r="C75" s="10">
        <v>72</v>
      </c>
      <c r="D75" s="10" t="s">
        <v>973</v>
      </c>
      <c r="E75" s="52">
        <v>2.0499999999999998</v>
      </c>
      <c r="F75" s="10"/>
      <c r="G75" s="10">
        <v>1</v>
      </c>
      <c r="H75" s="12">
        <v>5.7</v>
      </c>
      <c r="I75" s="12">
        <f t="shared" si="2"/>
        <v>0.3596491228070175</v>
      </c>
      <c r="J75" s="75"/>
      <c r="K75" s="72"/>
    </row>
    <row r="76" spans="2:11" x14ac:dyDescent="0.3">
      <c r="B76" s="10"/>
      <c r="C76" s="10">
        <v>73</v>
      </c>
      <c r="D76" s="10" t="s">
        <v>974</v>
      </c>
      <c r="E76" s="52">
        <v>1.89</v>
      </c>
      <c r="F76" s="10"/>
      <c r="G76" s="10">
        <v>1</v>
      </c>
      <c r="H76" s="12">
        <v>1</v>
      </c>
      <c r="I76" s="12">
        <f t="shared" si="2"/>
        <v>1.89</v>
      </c>
      <c r="J76" s="75"/>
      <c r="K76" s="72"/>
    </row>
    <row r="77" spans="2:11" x14ac:dyDescent="0.3">
      <c r="B77" s="10"/>
      <c r="C77" s="10">
        <v>74</v>
      </c>
      <c r="D77" s="10" t="s">
        <v>47</v>
      </c>
      <c r="E77" s="52">
        <v>0.81</v>
      </c>
      <c r="F77" s="10"/>
      <c r="G77" s="10">
        <v>1</v>
      </c>
      <c r="H77" s="12">
        <v>6</v>
      </c>
      <c r="I77" s="12">
        <f t="shared" si="2"/>
        <v>0.13500000000000001</v>
      </c>
      <c r="J77" s="75"/>
      <c r="K77" s="72"/>
    </row>
    <row r="78" spans="2:11" x14ac:dyDescent="0.3">
      <c r="B78" s="10" t="s">
        <v>1477</v>
      </c>
      <c r="C78" s="10">
        <v>75</v>
      </c>
      <c r="D78" s="10" t="s">
        <v>981</v>
      </c>
      <c r="E78" s="52">
        <v>0.89</v>
      </c>
      <c r="F78" s="10"/>
      <c r="G78" s="10">
        <v>1</v>
      </c>
      <c r="H78" s="12">
        <v>5</v>
      </c>
      <c r="I78" s="12">
        <f t="shared" si="2"/>
        <v>0.17799999999999999</v>
      </c>
      <c r="J78" s="75"/>
      <c r="K78" s="72"/>
    </row>
    <row r="79" spans="2:11" x14ac:dyDescent="0.3">
      <c r="B79" s="10"/>
      <c r="C79" s="10">
        <v>76</v>
      </c>
      <c r="D79" s="10" t="s">
        <v>362</v>
      </c>
      <c r="E79" s="52">
        <v>0.79</v>
      </c>
      <c r="F79" s="10"/>
      <c r="G79" s="10">
        <v>1</v>
      </c>
      <c r="H79" s="12">
        <v>2.1</v>
      </c>
      <c r="I79" s="12">
        <f t="shared" si="2"/>
        <v>0.37619047619047619</v>
      </c>
      <c r="J79" s="75"/>
      <c r="K79" s="72"/>
    </row>
    <row r="80" spans="2:11" x14ac:dyDescent="0.3">
      <c r="B80" s="10"/>
      <c r="C80" s="10">
        <v>77</v>
      </c>
      <c r="D80" s="10" t="s">
        <v>27</v>
      </c>
      <c r="E80" s="52">
        <v>2.1</v>
      </c>
      <c r="F80" s="10"/>
      <c r="G80" s="10">
        <v>1</v>
      </c>
      <c r="H80" s="12">
        <v>3</v>
      </c>
      <c r="I80" s="12">
        <f t="shared" si="2"/>
        <v>0.70000000000000007</v>
      </c>
      <c r="J80" s="75"/>
      <c r="K80" s="72"/>
    </row>
    <row r="81" spans="2:12" x14ac:dyDescent="0.3">
      <c r="B81" s="10" t="s">
        <v>1477</v>
      </c>
      <c r="C81" s="10">
        <v>78</v>
      </c>
      <c r="D81" s="10" t="s">
        <v>411</v>
      </c>
      <c r="E81" s="52">
        <v>0.71</v>
      </c>
      <c r="F81" s="10"/>
      <c r="G81" s="10">
        <v>1</v>
      </c>
      <c r="H81" s="12">
        <v>11</v>
      </c>
      <c r="I81" s="12">
        <f t="shared" si="2"/>
        <v>6.4545454545454545E-2</v>
      </c>
      <c r="J81" s="75"/>
      <c r="K81" s="72"/>
    </row>
    <row r="82" spans="2:12" x14ac:dyDescent="0.3">
      <c r="B82" s="10"/>
      <c r="C82" s="10">
        <v>79</v>
      </c>
      <c r="D82" s="10" t="s">
        <v>1478</v>
      </c>
      <c r="E82" s="52">
        <v>0.84</v>
      </c>
      <c r="F82" s="10"/>
      <c r="G82" s="10">
        <v>1</v>
      </c>
      <c r="H82" s="12">
        <v>7</v>
      </c>
      <c r="I82" s="12">
        <f t="shared" si="2"/>
        <v>0.12</v>
      </c>
      <c r="J82" s="75"/>
      <c r="K82" s="72"/>
    </row>
    <row r="83" spans="2:12" x14ac:dyDescent="0.3">
      <c r="B83" s="10" t="s">
        <v>1477</v>
      </c>
      <c r="C83" s="10">
        <v>80</v>
      </c>
      <c r="D83" s="10" t="s">
        <v>656</v>
      </c>
      <c r="E83" s="52">
        <v>2</v>
      </c>
      <c r="F83" s="10"/>
      <c r="G83" s="10">
        <v>1</v>
      </c>
      <c r="H83" s="12">
        <v>1</v>
      </c>
      <c r="I83" s="12">
        <f t="shared" si="2"/>
        <v>2</v>
      </c>
      <c r="J83" s="75"/>
      <c r="K83" s="72"/>
    </row>
    <row r="84" spans="2:12" x14ac:dyDescent="0.3">
      <c r="B84" s="10"/>
      <c r="C84" s="10">
        <v>81</v>
      </c>
      <c r="D84" s="10" t="s">
        <v>975</v>
      </c>
      <c r="E84" s="52">
        <v>0.8</v>
      </c>
      <c r="F84" s="10"/>
      <c r="G84" s="10">
        <v>1</v>
      </c>
      <c r="H84" s="12">
        <v>2</v>
      </c>
      <c r="I84" s="12">
        <f t="shared" si="2"/>
        <v>0.4</v>
      </c>
      <c r="J84" s="75"/>
      <c r="K84" s="72"/>
    </row>
    <row r="85" spans="2:12" x14ac:dyDescent="0.3">
      <c r="B85" s="10"/>
      <c r="C85" s="10">
        <v>82</v>
      </c>
      <c r="D85" s="10" t="s">
        <v>976</v>
      </c>
      <c r="E85" s="52">
        <v>3</v>
      </c>
      <c r="F85" s="10"/>
      <c r="G85" s="10">
        <v>1</v>
      </c>
      <c r="H85" s="12">
        <v>1</v>
      </c>
      <c r="I85" s="12">
        <f t="shared" si="2"/>
        <v>3</v>
      </c>
      <c r="J85" s="75"/>
      <c r="K85" s="72"/>
    </row>
    <row r="86" spans="2:12" x14ac:dyDescent="0.3">
      <c r="B86" s="10"/>
      <c r="C86" s="10">
        <v>83</v>
      </c>
      <c r="D86" s="10" t="s">
        <v>617</v>
      </c>
      <c r="E86" s="52">
        <v>0.37</v>
      </c>
      <c r="F86" s="10"/>
      <c r="G86" s="10">
        <v>1</v>
      </c>
      <c r="H86" s="12">
        <v>2.5</v>
      </c>
      <c r="I86" s="12">
        <f t="shared" si="2"/>
        <v>0.14799999999999999</v>
      </c>
      <c r="J86" s="75"/>
      <c r="K86" s="72"/>
    </row>
    <row r="87" spans="2:12" x14ac:dyDescent="0.3">
      <c r="B87" s="10"/>
      <c r="C87" s="10">
        <v>84</v>
      </c>
      <c r="D87" s="10" t="s">
        <v>24</v>
      </c>
      <c r="E87" s="52">
        <v>1.7</v>
      </c>
      <c r="F87" s="10"/>
      <c r="G87" s="10">
        <v>1</v>
      </c>
      <c r="H87" s="12">
        <v>8</v>
      </c>
      <c r="I87" s="12">
        <f t="shared" si="2"/>
        <v>0.21249999999999999</v>
      </c>
      <c r="J87" s="75"/>
      <c r="K87" s="72"/>
    </row>
    <row r="88" spans="2:12" x14ac:dyDescent="0.3">
      <c r="B88" s="10"/>
      <c r="C88" s="10">
        <v>85</v>
      </c>
      <c r="D88" s="10" t="s">
        <v>977</v>
      </c>
      <c r="E88" s="52">
        <v>1</v>
      </c>
      <c r="F88" s="10"/>
      <c r="G88" s="10">
        <v>1</v>
      </c>
      <c r="H88" s="12">
        <v>8</v>
      </c>
      <c r="I88" s="12">
        <f t="shared" si="2"/>
        <v>0.125</v>
      </c>
      <c r="J88" s="75"/>
      <c r="K88" s="72"/>
    </row>
    <row r="89" spans="2:12" x14ac:dyDescent="0.3">
      <c r="B89" s="10"/>
      <c r="C89" s="10">
        <v>86</v>
      </c>
      <c r="D89" s="10" t="s">
        <v>816</v>
      </c>
      <c r="E89" s="52">
        <v>1.58</v>
      </c>
      <c r="F89" s="10"/>
      <c r="G89" s="10">
        <v>1</v>
      </c>
      <c r="H89" s="12">
        <v>7.5</v>
      </c>
      <c r="I89" s="12">
        <f t="shared" si="2"/>
        <v>0.21066666666666667</v>
      </c>
      <c r="J89" s="75"/>
      <c r="K89" s="72"/>
    </row>
    <row r="90" spans="2:12" x14ac:dyDescent="0.3">
      <c r="B90" s="10"/>
      <c r="C90" s="10">
        <v>87</v>
      </c>
      <c r="D90" s="10" t="s">
        <v>978</v>
      </c>
      <c r="E90" s="52">
        <v>1.25</v>
      </c>
      <c r="F90" s="10"/>
      <c r="G90" s="10">
        <v>1</v>
      </c>
      <c r="H90" s="12">
        <v>1</v>
      </c>
      <c r="I90" s="12">
        <f t="shared" si="2"/>
        <v>1.25</v>
      </c>
      <c r="J90" s="75"/>
      <c r="K90" s="72"/>
    </row>
    <row r="91" spans="2:12" x14ac:dyDescent="0.3">
      <c r="B91" s="10" t="s">
        <v>1477</v>
      </c>
      <c r="C91" s="10">
        <v>88</v>
      </c>
      <c r="D91" s="10" t="s">
        <v>360</v>
      </c>
      <c r="E91" s="52">
        <v>0.47</v>
      </c>
      <c r="F91" s="10"/>
      <c r="G91" s="10">
        <v>1</v>
      </c>
      <c r="H91" s="12">
        <v>1</v>
      </c>
      <c r="I91" s="12">
        <f t="shared" si="2"/>
        <v>0.47</v>
      </c>
      <c r="J91" s="75"/>
      <c r="K91" s="72"/>
    </row>
    <row r="92" spans="2:12" x14ac:dyDescent="0.3">
      <c r="B92" s="10"/>
      <c r="C92" s="10">
        <v>89</v>
      </c>
      <c r="D92" s="10" t="s">
        <v>413</v>
      </c>
      <c r="E92" s="52">
        <v>0.53</v>
      </c>
      <c r="F92" s="10"/>
      <c r="G92" s="10">
        <v>1</v>
      </c>
      <c r="H92" s="12">
        <v>4</v>
      </c>
      <c r="I92" s="12">
        <f t="shared" si="2"/>
        <v>0.13250000000000001</v>
      </c>
      <c r="J92" s="75"/>
      <c r="K92" s="72"/>
    </row>
    <row r="93" spans="2:12" x14ac:dyDescent="0.3">
      <c r="B93" s="10"/>
      <c r="C93" s="10">
        <v>90</v>
      </c>
      <c r="D93" s="10" t="s">
        <v>356</v>
      </c>
      <c r="E93" s="52">
        <v>1</v>
      </c>
      <c r="F93" s="10"/>
      <c r="G93" s="10">
        <v>1</v>
      </c>
      <c r="H93" s="12">
        <v>8</v>
      </c>
      <c r="I93" s="12">
        <f t="shared" si="2"/>
        <v>0.125</v>
      </c>
      <c r="J93" s="75"/>
      <c r="K93" s="72"/>
    </row>
    <row r="94" spans="2:12" x14ac:dyDescent="0.3">
      <c r="B94" s="10"/>
      <c r="C94" s="10">
        <v>91</v>
      </c>
      <c r="D94" s="10" t="s">
        <v>979</v>
      </c>
      <c r="E94" s="52">
        <v>0.95</v>
      </c>
      <c r="F94" s="10"/>
      <c r="G94" s="10">
        <v>1</v>
      </c>
      <c r="H94" s="12">
        <v>1</v>
      </c>
      <c r="I94" s="12">
        <f t="shared" si="2"/>
        <v>0.95</v>
      </c>
      <c r="J94" s="75"/>
      <c r="K94" s="72"/>
    </row>
    <row r="95" spans="2:12" x14ac:dyDescent="0.3">
      <c r="B95" s="10"/>
      <c r="C95" s="10">
        <v>92</v>
      </c>
      <c r="D95" s="10" t="s">
        <v>980</v>
      </c>
      <c r="E95" s="52">
        <v>1.05</v>
      </c>
      <c r="F95" s="10"/>
      <c r="G95" s="10">
        <v>1</v>
      </c>
      <c r="H95" s="12">
        <v>6</v>
      </c>
      <c r="I95" s="12">
        <f t="shared" si="2"/>
        <v>0.17500000000000002</v>
      </c>
      <c r="J95" s="21" t="s">
        <v>802</v>
      </c>
      <c r="K95" s="72">
        <f>SUM(I4:I95)</f>
        <v>75.816473949617489</v>
      </c>
      <c r="L95" s="23">
        <f>COUNT(I4:I95)</f>
        <v>92</v>
      </c>
    </row>
    <row r="96" spans="2:12" x14ac:dyDescent="0.3">
      <c r="B96" s="10"/>
      <c r="C96" s="10"/>
      <c r="D96" s="10"/>
      <c r="E96" s="52"/>
      <c r="F96" s="10"/>
      <c r="G96" s="10"/>
      <c r="H96" s="12"/>
      <c r="I96" s="12"/>
      <c r="J96" s="75"/>
      <c r="K96" s="72"/>
    </row>
    <row r="97" spans="2:12" x14ac:dyDescent="0.3">
      <c r="B97" s="11" t="s">
        <v>297</v>
      </c>
      <c r="C97" s="10"/>
      <c r="D97" s="10"/>
      <c r="E97" s="52"/>
      <c r="F97" s="10"/>
      <c r="G97" s="10"/>
      <c r="H97" s="12"/>
      <c r="I97" s="12"/>
    </row>
    <row r="98" spans="2:12" x14ac:dyDescent="0.3">
      <c r="B98" s="10"/>
      <c r="C98" s="10">
        <v>93</v>
      </c>
      <c r="D98" s="10" t="s">
        <v>298</v>
      </c>
      <c r="E98" s="52">
        <v>6</v>
      </c>
      <c r="F98" s="10"/>
      <c r="G98" s="10">
        <v>1</v>
      </c>
      <c r="H98" s="12">
        <v>1</v>
      </c>
      <c r="I98" s="12">
        <f>+(E98*G98)/H98</f>
        <v>6</v>
      </c>
    </row>
    <row r="99" spans="2:12" x14ac:dyDescent="0.3">
      <c r="B99" s="10"/>
      <c r="C99" s="10">
        <v>94</v>
      </c>
      <c r="D99" s="10" t="s">
        <v>78</v>
      </c>
      <c r="E99" s="52">
        <v>24.15</v>
      </c>
      <c r="F99" s="10"/>
      <c r="G99" s="10">
        <v>1</v>
      </c>
      <c r="H99" s="12">
        <v>52.14</v>
      </c>
      <c r="I99" s="12">
        <f>+(E99*G99)/H99</f>
        <v>0.46317606444188719</v>
      </c>
      <c r="J99" s="21"/>
      <c r="K99" s="72"/>
    </row>
    <row r="100" spans="2:12" x14ac:dyDescent="0.3">
      <c r="B100" s="10"/>
      <c r="C100" s="10">
        <v>95</v>
      </c>
      <c r="D100" s="10" t="s">
        <v>1287</v>
      </c>
      <c r="E100" s="52">
        <v>4.45</v>
      </c>
      <c r="F100" s="10"/>
      <c r="G100" s="10">
        <v>1</v>
      </c>
      <c r="H100" s="12">
        <v>2</v>
      </c>
      <c r="I100" s="12">
        <f>+(E100*G100)/H100</f>
        <v>2.2250000000000001</v>
      </c>
      <c r="J100" s="75"/>
      <c r="K100" s="72"/>
    </row>
    <row r="101" spans="2:12" x14ac:dyDescent="0.3">
      <c r="B101" s="10"/>
      <c r="C101" s="10">
        <v>96</v>
      </c>
      <c r="D101" s="10" t="s">
        <v>618</v>
      </c>
      <c r="E101" s="52">
        <v>3.6</v>
      </c>
      <c r="F101" s="10"/>
      <c r="G101" s="10">
        <v>1</v>
      </c>
      <c r="H101" s="12">
        <v>2</v>
      </c>
      <c r="I101" s="12">
        <f>+(E101*G101)/H101</f>
        <v>1.8</v>
      </c>
      <c r="J101" s="21" t="s">
        <v>297</v>
      </c>
      <c r="K101" s="72">
        <f>SUM(I98:I101)</f>
        <v>10.488176064441888</v>
      </c>
      <c r="L101" s="23">
        <f>COUNT(I98:I101)</f>
        <v>4</v>
      </c>
    </row>
    <row r="102" spans="2:12" x14ac:dyDescent="0.3">
      <c r="B102" s="11" t="s">
        <v>299</v>
      </c>
      <c r="C102" s="10"/>
      <c r="D102" s="10"/>
      <c r="E102" s="52"/>
      <c r="F102" s="10"/>
      <c r="G102" s="10"/>
      <c r="H102" s="12"/>
      <c r="I102" s="12"/>
    </row>
    <row r="103" spans="2:12" x14ac:dyDescent="0.3">
      <c r="B103" s="10"/>
      <c r="C103" s="10">
        <v>97</v>
      </c>
      <c r="D103" s="10" t="s">
        <v>80</v>
      </c>
      <c r="E103" s="52">
        <v>8</v>
      </c>
      <c r="F103" s="10"/>
      <c r="G103" s="10">
        <v>2</v>
      </c>
      <c r="H103" s="12">
        <v>52</v>
      </c>
      <c r="I103" s="12">
        <f t="shared" ref="I103:I136" si="3">+(E103*G103)/H103</f>
        <v>0.30769230769230771</v>
      </c>
    </row>
    <row r="104" spans="2:12" x14ac:dyDescent="0.3">
      <c r="B104" s="10"/>
      <c r="C104" s="10">
        <v>98</v>
      </c>
      <c r="D104" s="10" t="s">
        <v>300</v>
      </c>
      <c r="E104" s="52">
        <v>20</v>
      </c>
      <c r="F104" s="10"/>
      <c r="G104" s="10">
        <v>3</v>
      </c>
      <c r="H104" s="12">
        <v>52</v>
      </c>
      <c r="I104" s="12">
        <f t="shared" si="3"/>
        <v>1.1538461538461537</v>
      </c>
    </row>
    <row r="105" spans="2:12" x14ac:dyDescent="0.3">
      <c r="B105" s="10"/>
      <c r="C105" s="10">
        <v>99</v>
      </c>
      <c r="D105" s="10" t="s">
        <v>79</v>
      </c>
      <c r="E105" s="52">
        <v>10</v>
      </c>
      <c r="F105" s="10"/>
      <c r="G105" s="10">
        <v>2</v>
      </c>
      <c r="H105" s="12">
        <v>52</v>
      </c>
      <c r="I105" s="12">
        <f t="shared" si="3"/>
        <v>0.38461538461538464</v>
      </c>
    </row>
    <row r="106" spans="2:12" x14ac:dyDescent="0.3">
      <c r="B106" s="10" t="s">
        <v>1482</v>
      </c>
      <c r="C106" s="10">
        <v>100</v>
      </c>
      <c r="D106" s="10" t="s">
        <v>301</v>
      </c>
      <c r="E106" s="52">
        <v>8</v>
      </c>
      <c r="F106" s="10"/>
      <c r="G106" s="10">
        <v>3</v>
      </c>
      <c r="H106" s="12">
        <v>52</v>
      </c>
      <c r="I106" s="12">
        <f t="shared" si="3"/>
        <v>0.46153846153846156</v>
      </c>
    </row>
    <row r="107" spans="2:12" x14ac:dyDescent="0.3">
      <c r="B107" s="10"/>
      <c r="C107" s="10">
        <v>101</v>
      </c>
      <c r="D107" s="10" t="s">
        <v>302</v>
      </c>
      <c r="E107" s="52">
        <v>5</v>
      </c>
      <c r="F107" s="10"/>
      <c r="G107" s="10">
        <v>2</v>
      </c>
      <c r="H107" s="12">
        <v>52</v>
      </c>
      <c r="I107" s="12">
        <f t="shared" si="3"/>
        <v>0.19230769230769232</v>
      </c>
    </row>
    <row r="108" spans="2:12" x14ac:dyDescent="0.3">
      <c r="B108" s="10"/>
      <c r="C108" s="10">
        <v>102</v>
      </c>
      <c r="D108" s="10" t="s">
        <v>82</v>
      </c>
      <c r="E108" s="52">
        <v>12.5</v>
      </c>
      <c r="F108" s="10"/>
      <c r="G108" s="10">
        <v>3</v>
      </c>
      <c r="H108" s="12">
        <v>156</v>
      </c>
      <c r="I108" s="12">
        <f t="shared" si="3"/>
        <v>0.24038461538461539</v>
      </c>
    </row>
    <row r="109" spans="2:12" x14ac:dyDescent="0.3">
      <c r="B109" s="10" t="s">
        <v>1480</v>
      </c>
      <c r="C109" s="10">
        <v>103</v>
      </c>
      <c r="D109" s="27" t="s">
        <v>1481</v>
      </c>
      <c r="E109" s="52">
        <v>15</v>
      </c>
      <c r="F109" s="10"/>
      <c r="G109" s="10">
        <v>1</v>
      </c>
      <c r="H109" s="12">
        <v>156</v>
      </c>
      <c r="I109" s="12">
        <f t="shared" si="3"/>
        <v>9.6153846153846159E-2</v>
      </c>
    </row>
    <row r="110" spans="2:12" x14ac:dyDescent="0.3">
      <c r="B110" s="10"/>
      <c r="C110" s="10">
        <v>104</v>
      </c>
      <c r="D110" s="10" t="s">
        <v>920</v>
      </c>
      <c r="E110" s="52">
        <v>15</v>
      </c>
      <c r="F110" s="10"/>
      <c r="G110" s="10">
        <v>1</v>
      </c>
      <c r="H110" s="12">
        <v>156</v>
      </c>
      <c r="I110" s="12">
        <f t="shared" si="3"/>
        <v>9.6153846153846159E-2</v>
      </c>
    </row>
    <row r="111" spans="2:12" x14ac:dyDescent="0.3">
      <c r="B111" s="10"/>
      <c r="C111" s="10">
        <v>105</v>
      </c>
      <c r="D111" s="10" t="s">
        <v>303</v>
      </c>
      <c r="E111" s="52">
        <v>8</v>
      </c>
      <c r="F111" s="10"/>
      <c r="G111" s="10">
        <v>7</v>
      </c>
      <c r="H111" s="12">
        <v>156</v>
      </c>
      <c r="I111" s="12">
        <f t="shared" si="3"/>
        <v>0.35897435897435898</v>
      </c>
    </row>
    <row r="112" spans="2:12" x14ac:dyDescent="0.3">
      <c r="B112" s="10"/>
      <c r="C112" s="10">
        <v>106</v>
      </c>
      <c r="D112" s="10" t="s">
        <v>304</v>
      </c>
      <c r="E112" s="52">
        <v>25</v>
      </c>
      <c r="F112" s="10"/>
      <c r="G112" s="10">
        <v>3</v>
      </c>
      <c r="H112" s="12">
        <v>156</v>
      </c>
      <c r="I112" s="12">
        <f t="shared" si="3"/>
        <v>0.48076923076923078</v>
      </c>
    </row>
    <row r="113" spans="2:9" x14ac:dyDescent="0.3">
      <c r="B113" s="10"/>
      <c r="C113" s="10">
        <v>107</v>
      </c>
      <c r="D113" s="10" t="s">
        <v>305</v>
      </c>
      <c r="E113" s="52">
        <v>17.5</v>
      </c>
      <c r="F113" s="10"/>
      <c r="G113" s="10">
        <v>1</v>
      </c>
      <c r="H113" s="12">
        <v>156</v>
      </c>
      <c r="I113" s="12">
        <f t="shared" si="3"/>
        <v>0.11217948717948718</v>
      </c>
    </row>
    <row r="114" spans="2:9" x14ac:dyDescent="0.3">
      <c r="B114" s="10"/>
      <c r="C114" s="10">
        <v>108</v>
      </c>
      <c r="D114" s="10" t="s">
        <v>921</v>
      </c>
      <c r="E114" s="52">
        <v>28</v>
      </c>
      <c r="F114" s="10"/>
      <c r="G114" s="10">
        <v>2</v>
      </c>
      <c r="H114" s="12">
        <v>156</v>
      </c>
      <c r="I114" s="12">
        <f t="shared" si="3"/>
        <v>0.35897435897435898</v>
      </c>
    </row>
    <row r="115" spans="2:9" x14ac:dyDescent="0.3">
      <c r="B115" s="10"/>
      <c r="C115" s="10">
        <v>109</v>
      </c>
      <c r="D115" s="10" t="s">
        <v>922</v>
      </c>
      <c r="E115" s="52">
        <v>10.5</v>
      </c>
      <c r="F115" s="10"/>
      <c r="G115" s="10">
        <v>2</v>
      </c>
      <c r="H115" s="12">
        <v>156</v>
      </c>
      <c r="I115" s="12">
        <f t="shared" si="3"/>
        <v>0.13461538461538461</v>
      </c>
    </row>
    <row r="116" spans="2:9" x14ac:dyDescent="0.3">
      <c r="B116" s="10"/>
      <c r="C116" s="10">
        <v>110</v>
      </c>
      <c r="D116" s="10" t="s">
        <v>88</v>
      </c>
      <c r="E116" s="52">
        <v>8</v>
      </c>
      <c r="F116" s="10"/>
      <c r="G116" s="10">
        <v>2</v>
      </c>
      <c r="H116" s="12">
        <v>156</v>
      </c>
      <c r="I116" s="12">
        <f t="shared" si="3"/>
        <v>0.10256410256410256</v>
      </c>
    </row>
    <row r="117" spans="2:9" x14ac:dyDescent="0.3">
      <c r="B117" s="10"/>
      <c r="C117" s="10">
        <v>111</v>
      </c>
      <c r="D117" s="10" t="s">
        <v>306</v>
      </c>
      <c r="E117" s="52">
        <v>17</v>
      </c>
      <c r="F117" s="10"/>
      <c r="G117" s="10">
        <v>3</v>
      </c>
      <c r="H117" s="12">
        <v>156</v>
      </c>
      <c r="I117" s="12">
        <f t="shared" si="3"/>
        <v>0.32692307692307693</v>
      </c>
    </row>
    <row r="118" spans="2:9" x14ac:dyDescent="0.3">
      <c r="B118" s="10"/>
      <c r="C118" s="10">
        <v>112</v>
      </c>
      <c r="D118" s="10" t="s">
        <v>87</v>
      </c>
      <c r="E118" s="52">
        <v>34.6</v>
      </c>
      <c r="F118" s="10"/>
      <c r="G118" s="10">
        <v>4</v>
      </c>
      <c r="H118" s="12">
        <v>156</v>
      </c>
      <c r="I118" s="12">
        <f t="shared" si="3"/>
        <v>0.88717948717948725</v>
      </c>
    </row>
    <row r="119" spans="2:9" x14ac:dyDescent="0.3">
      <c r="B119" s="10"/>
      <c r="C119" s="10">
        <v>113</v>
      </c>
      <c r="D119" s="10" t="s">
        <v>307</v>
      </c>
      <c r="E119" s="52">
        <v>10</v>
      </c>
      <c r="F119" s="10"/>
      <c r="G119" s="10">
        <v>2</v>
      </c>
      <c r="H119" s="12">
        <v>156</v>
      </c>
      <c r="I119" s="12">
        <f t="shared" si="3"/>
        <v>0.12820512820512819</v>
      </c>
    </row>
    <row r="120" spans="2:9" x14ac:dyDescent="0.3">
      <c r="B120" s="10"/>
      <c r="C120" s="10">
        <v>114</v>
      </c>
      <c r="D120" s="10" t="s">
        <v>95</v>
      </c>
      <c r="E120" s="52">
        <v>30</v>
      </c>
      <c r="F120" s="10"/>
      <c r="G120" s="10">
        <v>1</v>
      </c>
      <c r="H120" s="12">
        <v>156</v>
      </c>
      <c r="I120" s="12">
        <f t="shared" si="3"/>
        <v>0.19230769230769232</v>
      </c>
    </row>
    <row r="121" spans="2:9" x14ac:dyDescent="0.3">
      <c r="B121" s="10"/>
      <c r="C121" s="10">
        <v>115</v>
      </c>
      <c r="D121" s="10" t="s">
        <v>96</v>
      </c>
      <c r="E121" s="52">
        <v>29.5</v>
      </c>
      <c r="F121" s="10"/>
      <c r="G121" s="10">
        <v>1</v>
      </c>
      <c r="H121" s="12">
        <v>156</v>
      </c>
      <c r="I121" s="12">
        <f t="shared" si="3"/>
        <v>0.1891025641025641</v>
      </c>
    </row>
    <row r="122" spans="2:9" x14ac:dyDescent="0.3">
      <c r="B122" s="10"/>
      <c r="C122" s="10">
        <v>116</v>
      </c>
      <c r="D122" s="10" t="s">
        <v>98</v>
      </c>
      <c r="E122" s="52">
        <v>89</v>
      </c>
      <c r="F122" s="10"/>
      <c r="G122" s="10">
        <v>1</v>
      </c>
      <c r="H122" s="12">
        <v>156</v>
      </c>
      <c r="I122" s="12">
        <f t="shared" si="3"/>
        <v>0.57051282051282048</v>
      </c>
    </row>
    <row r="123" spans="2:9" x14ac:dyDescent="0.3">
      <c r="B123" s="10"/>
      <c r="C123" s="10">
        <v>117</v>
      </c>
      <c r="D123" s="10" t="s">
        <v>97</v>
      </c>
      <c r="E123" s="52">
        <v>19</v>
      </c>
      <c r="F123" s="10"/>
      <c r="G123" s="10">
        <v>1</v>
      </c>
      <c r="H123" s="12">
        <v>156</v>
      </c>
      <c r="I123" s="12">
        <f t="shared" si="3"/>
        <v>0.12179487179487179</v>
      </c>
    </row>
    <row r="124" spans="2:9" x14ac:dyDescent="0.3">
      <c r="B124" s="10"/>
      <c r="C124" s="10">
        <v>118</v>
      </c>
      <c r="D124" s="10" t="s">
        <v>99</v>
      </c>
      <c r="E124" s="52">
        <v>45</v>
      </c>
      <c r="F124" s="10"/>
      <c r="G124" s="10">
        <v>1</v>
      </c>
      <c r="H124" s="12">
        <v>52</v>
      </c>
      <c r="I124" s="12">
        <f t="shared" si="3"/>
        <v>0.86538461538461542</v>
      </c>
    </row>
    <row r="125" spans="2:9" x14ac:dyDescent="0.3">
      <c r="B125" s="10"/>
      <c r="C125" s="10">
        <v>119</v>
      </c>
      <c r="D125" s="10" t="s">
        <v>308</v>
      </c>
      <c r="E125" s="52">
        <v>25</v>
      </c>
      <c r="F125" s="10"/>
      <c r="G125" s="10">
        <v>1</v>
      </c>
      <c r="H125" s="12">
        <v>26</v>
      </c>
      <c r="I125" s="12">
        <f t="shared" si="3"/>
        <v>0.96153846153846156</v>
      </c>
    </row>
    <row r="126" spans="2:9" x14ac:dyDescent="0.3">
      <c r="B126" s="10"/>
      <c r="C126" s="10">
        <v>120</v>
      </c>
      <c r="D126" s="10" t="s">
        <v>101</v>
      </c>
      <c r="E126" s="52">
        <v>24.99</v>
      </c>
      <c r="F126" s="10"/>
      <c r="G126" s="10">
        <v>1</v>
      </c>
      <c r="H126" s="12">
        <v>26</v>
      </c>
      <c r="I126" s="12">
        <f t="shared" si="3"/>
        <v>0.96115384615384614</v>
      </c>
    </row>
    <row r="127" spans="2:9" x14ac:dyDescent="0.3">
      <c r="B127" s="10"/>
      <c r="C127" s="10">
        <v>121</v>
      </c>
      <c r="D127" s="10" t="s">
        <v>309</v>
      </c>
      <c r="E127" s="52">
        <v>14.99</v>
      </c>
      <c r="F127" s="10"/>
      <c r="G127" s="10">
        <v>1</v>
      </c>
      <c r="H127" s="12">
        <v>52</v>
      </c>
      <c r="I127" s="12">
        <f t="shared" si="3"/>
        <v>0.28826923076923078</v>
      </c>
    </row>
    <row r="128" spans="2:9" x14ac:dyDescent="0.3">
      <c r="B128" s="10"/>
      <c r="C128" s="10">
        <v>122</v>
      </c>
      <c r="D128" s="10" t="s">
        <v>310</v>
      </c>
      <c r="E128" s="52">
        <v>17.989999999999998</v>
      </c>
      <c r="F128" s="10"/>
      <c r="G128" s="10">
        <v>1</v>
      </c>
      <c r="H128" s="12">
        <v>104</v>
      </c>
      <c r="I128" s="12">
        <f t="shared" si="3"/>
        <v>0.17298076923076922</v>
      </c>
    </row>
    <row r="129" spans="2:12" x14ac:dyDescent="0.3">
      <c r="B129" s="10"/>
      <c r="C129" s="10">
        <v>123</v>
      </c>
      <c r="D129" s="10" t="s">
        <v>311</v>
      </c>
      <c r="E129" s="52">
        <v>15.99</v>
      </c>
      <c r="F129" s="10"/>
      <c r="G129" s="10">
        <v>1</v>
      </c>
      <c r="H129" s="12">
        <v>104</v>
      </c>
      <c r="I129" s="12">
        <f t="shared" si="3"/>
        <v>0.15375</v>
      </c>
    </row>
    <row r="130" spans="2:12" x14ac:dyDescent="0.3">
      <c r="B130" s="10"/>
      <c r="C130" s="10">
        <v>124</v>
      </c>
      <c r="D130" s="10" t="s">
        <v>312</v>
      </c>
      <c r="E130" s="52">
        <v>15.99</v>
      </c>
      <c r="F130" s="10"/>
      <c r="G130" s="10">
        <v>1</v>
      </c>
      <c r="H130" s="12">
        <v>104</v>
      </c>
      <c r="I130" s="12">
        <f t="shared" si="3"/>
        <v>0.15375</v>
      </c>
    </row>
    <row r="131" spans="2:12" x14ac:dyDescent="0.3">
      <c r="B131" s="10"/>
      <c r="C131" s="10">
        <v>125</v>
      </c>
      <c r="D131" s="10" t="s">
        <v>313</v>
      </c>
      <c r="E131" s="52">
        <v>9.99</v>
      </c>
      <c r="F131" s="10"/>
      <c r="G131" s="10">
        <v>1</v>
      </c>
      <c r="H131" s="12">
        <v>104</v>
      </c>
      <c r="I131" s="12">
        <f t="shared" si="3"/>
        <v>9.6057692307692316E-2</v>
      </c>
    </row>
    <row r="132" spans="2:12" x14ac:dyDescent="0.3">
      <c r="B132" s="10"/>
      <c r="C132" s="10">
        <v>126</v>
      </c>
      <c r="D132" s="10" t="s">
        <v>103</v>
      </c>
      <c r="E132" s="52">
        <v>4.99</v>
      </c>
      <c r="F132" s="10"/>
      <c r="G132" s="10">
        <v>1</v>
      </c>
      <c r="H132" s="12">
        <v>104</v>
      </c>
      <c r="I132" s="12">
        <f t="shared" si="3"/>
        <v>4.798076923076923E-2</v>
      </c>
    </row>
    <row r="133" spans="2:12" x14ac:dyDescent="0.3">
      <c r="B133" s="10"/>
      <c r="C133" s="10">
        <v>127</v>
      </c>
      <c r="D133" s="10" t="s">
        <v>105</v>
      </c>
      <c r="E133" s="52">
        <v>3.99</v>
      </c>
      <c r="F133" s="10"/>
      <c r="G133" s="10">
        <v>2</v>
      </c>
      <c r="H133" s="12">
        <v>156</v>
      </c>
      <c r="I133" s="12">
        <f t="shared" si="3"/>
        <v>5.1153846153846154E-2</v>
      </c>
    </row>
    <row r="134" spans="2:12" x14ac:dyDescent="0.3">
      <c r="B134" s="10"/>
      <c r="C134" s="10">
        <v>128</v>
      </c>
      <c r="D134" s="10" t="s">
        <v>106</v>
      </c>
      <c r="E134" s="52">
        <v>5.25</v>
      </c>
      <c r="F134" s="10"/>
      <c r="G134" s="10">
        <v>2</v>
      </c>
      <c r="H134" s="12">
        <v>156</v>
      </c>
      <c r="I134" s="12">
        <f t="shared" si="3"/>
        <v>6.7307692307692304E-2</v>
      </c>
    </row>
    <row r="135" spans="2:12" x14ac:dyDescent="0.3">
      <c r="B135" s="10"/>
      <c r="C135" s="10">
        <v>129</v>
      </c>
      <c r="D135" s="10" t="s">
        <v>107</v>
      </c>
      <c r="E135" s="52">
        <v>6.65</v>
      </c>
      <c r="F135" s="10"/>
      <c r="G135" s="10">
        <v>2</v>
      </c>
      <c r="H135" s="12">
        <v>156</v>
      </c>
      <c r="I135" s="12">
        <f t="shared" si="3"/>
        <v>8.5256410256410259E-2</v>
      </c>
    </row>
    <row r="136" spans="2:12" x14ac:dyDescent="0.3">
      <c r="B136" s="10"/>
      <c r="C136" s="10">
        <v>130</v>
      </c>
      <c r="D136" s="10" t="s">
        <v>314</v>
      </c>
      <c r="E136" s="52">
        <v>29.5</v>
      </c>
      <c r="F136" s="10"/>
      <c r="G136" s="10">
        <v>1</v>
      </c>
      <c r="H136" s="12">
        <v>52</v>
      </c>
      <c r="I136" s="12">
        <f t="shared" si="3"/>
        <v>0.56730769230769229</v>
      </c>
      <c r="J136" s="21" t="s">
        <v>10</v>
      </c>
      <c r="K136" s="72">
        <f>SUM(I103:I136)</f>
        <v>11.368685897435897</v>
      </c>
      <c r="L136" s="23">
        <f>COUNT(I103:I136)</f>
        <v>34</v>
      </c>
    </row>
    <row r="137" spans="2:12" x14ac:dyDescent="0.3">
      <c r="B137" s="11" t="s">
        <v>315</v>
      </c>
      <c r="C137" s="10"/>
      <c r="D137" s="10"/>
      <c r="E137" s="52"/>
      <c r="F137" s="10"/>
      <c r="G137" s="10"/>
      <c r="H137" s="12"/>
      <c r="I137" s="12"/>
    </row>
    <row r="138" spans="2:12" x14ac:dyDescent="0.3">
      <c r="B138" s="10"/>
      <c r="C138" s="10">
        <v>131</v>
      </c>
      <c r="D138" s="14" t="s">
        <v>110</v>
      </c>
      <c r="E138" s="53">
        <v>153.22222222222223</v>
      </c>
      <c r="F138" s="10"/>
      <c r="G138" s="10">
        <v>1</v>
      </c>
      <c r="H138" s="12">
        <v>1</v>
      </c>
      <c r="I138" s="12">
        <v>153.22222222222223</v>
      </c>
    </row>
    <row r="139" spans="2:12" x14ac:dyDescent="0.3">
      <c r="B139" s="10"/>
      <c r="C139" s="10">
        <v>132</v>
      </c>
      <c r="D139" s="14" t="s">
        <v>111</v>
      </c>
      <c r="E139" s="53">
        <f>'Single Male'!E134</f>
        <v>5.955829099999999</v>
      </c>
      <c r="F139" s="10"/>
      <c r="G139" s="10">
        <v>1</v>
      </c>
      <c r="H139" s="12">
        <v>1</v>
      </c>
      <c r="I139" s="12">
        <f t="shared" ref="I139:I143" si="4">+(E139*G139)/H139</f>
        <v>5.955829099999999</v>
      </c>
    </row>
    <row r="140" spans="2:12" x14ac:dyDescent="0.3">
      <c r="B140" s="10"/>
      <c r="C140" s="10">
        <v>133</v>
      </c>
      <c r="D140" s="14" t="s">
        <v>792</v>
      </c>
      <c r="E140" s="53">
        <f>'Single Male'!E135</f>
        <v>7.382650599999999</v>
      </c>
      <c r="F140" s="10"/>
      <c r="G140" s="10">
        <v>1</v>
      </c>
      <c r="H140" s="12">
        <v>1</v>
      </c>
      <c r="I140" s="12">
        <f t="shared" si="4"/>
        <v>7.382650599999999</v>
      </c>
    </row>
    <row r="141" spans="2:12" x14ac:dyDescent="0.3">
      <c r="B141" s="10"/>
      <c r="C141" s="10">
        <v>134</v>
      </c>
      <c r="D141" s="14" t="s">
        <v>112</v>
      </c>
      <c r="E141" s="53">
        <f>'Single Male'!E136</f>
        <v>1.323</v>
      </c>
      <c r="F141" s="10"/>
      <c r="G141" s="10">
        <v>1</v>
      </c>
      <c r="H141" s="12">
        <v>1</v>
      </c>
      <c r="I141" s="12">
        <f t="shared" si="4"/>
        <v>1.323</v>
      </c>
    </row>
    <row r="142" spans="2:12" x14ac:dyDescent="0.3">
      <c r="B142" s="10"/>
      <c r="C142" s="10">
        <v>135</v>
      </c>
      <c r="D142" s="14" t="s">
        <v>113</v>
      </c>
      <c r="E142" s="53">
        <f>'Single Male'!E137</f>
        <v>13.513380399999999</v>
      </c>
      <c r="F142" s="10"/>
      <c r="G142" s="10">
        <v>1</v>
      </c>
      <c r="H142" s="12">
        <v>1</v>
      </c>
      <c r="I142" s="12">
        <f t="shared" si="4"/>
        <v>13.513380399999999</v>
      </c>
    </row>
    <row r="143" spans="2:12" x14ac:dyDescent="0.3">
      <c r="B143" s="10"/>
      <c r="C143" s="10">
        <v>136</v>
      </c>
      <c r="D143" s="14" t="s">
        <v>114</v>
      </c>
      <c r="E143" s="53">
        <v>150</v>
      </c>
      <c r="F143" s="10"/>
      <c r="G143" s="10">
        <v>1</v>
      </c>
      <c r="H143" s="12">
        <v>52</v>
      </c>
      <c r="I143" s="12">
        <f t="shared" si="4"/>
        <v>2.8846153846153846</v>
      </c>
      <c r="J143" s="21" t="s">
        <v>11</v>
      </c>
      <c r="K143" s="72">
        <f>SUM(I138:I143)</f>
        <v>184.2816977068376</v>
      </c>
      <c r="L143" s="23">
        <f>COUNT(I138:I143)</f>
        <v>6</v>
      </c>
    </row>
    <row r="144" spans="2:12" x14ac:dyDescent="0.3">
      <c r="B144" s="11" t="s">
        <v>316</v>
      </c>
      <c r="C144" s="10"/>
      <c r="D144" s="10"/>
      <c r="E144" s="52"/>
      <c r="F144" s="10"/>
      <c r="G144" s="10"/>
      <c r="H144" s="12"/>
      <c r="I144" s="12"/>
    </row>
    <row r="145" spans="2:9" x14ac:dyDescent="0.3">
      <c r="B145" s="10"/>
      <c r="C145" s="10">
        <v>137</v>
      </c>
      <c r="D145" s="10" t="s">
        <v>115</v>
      </c>
      <c r="E145" s="52">
        <v>5</v>
      </c>
      <c r="F145" s="10"/>
      <c r="G145" s="10">
        <v>1</v>
      </c>
      <c r="H145" s="12">
        <v>365</v>
      </c>
      <c r="I145" s="12">
        <f t="shared" ref="I145:I176" si="5">+(E145*G145)/H145</f>
        <v>1.3698630136986301E-2</v>
      </c>
    </row>
    <row r="146" spans="2:9" x14ac:dyDescent="0.3">
      <c r="B146" s="10"/>
      <c r="C146" s="10">
        <v>138</v>
      </c>
      <c r="D146" s="10" t="s">
        <v>116</v>
      </c>
      <c r="E146" s="52">
        <v>2</v>
      </c>
      <c r="F146" s="10"/>
      <c r="G146" s="10">
        <v>1</v>
      </c>
      <c r="H146" s="12">
        <v>104.29</v>
      </c>
      <c r="I146" s="12">
        <f t="shared" si="5"/>
        <v>1.9177294083804773E-2</v>
      </c>
    </row>
    <row r="147" spans="2:9" x14ac:dyDescent="0.3">
      <c r="B147" s="10"/>
      <c r="C147" s="10">
        <v>139</v>
      </c>
      <c r="D147" s="10" t="s">
        <v>115</v>
      </c>
      <c r="E147" s="52">
        <v>5</v>
      </c>
      <c r="F147" s="10"/>
      <c r="G147" s="10">
        <v>1</v>
      </c>
      <c r="H147" s="12">
        <v>365</v>
      </c>
      <c r="I147" s="12">
        <f t="shared" si="5"/>
        <v>1.3698630136986301E-2</v>
      </c>
    </row>
    <row r="148" spans="2:9" x14ac:dyDescent="0.3">
      <c r="B148" s="10"/>
      <c r="C148" s="10">
        <v>140</v>
      </c>
      <c r="D148" s="10" t="s">
        <v>116</v>
      </c>
      <c r="E148" s="52">
        <v>2</v>
      </c>
      <c r="F148" s="10"/>
      <c r="G148" s="10">
        <v>2</v>
      </c>
      <c r="H148" s="12">
        <v>104.29</v>
      </c>
      <c r="I148" s="12">
        <f t="shared" si="5"/>
        <v>3.8354588167609546E-2</v>
      </c>
    </row>
    <row r="149" spans="2:9" x14ac:dyDescent="0.3">
      <c r="B149" s="10"/>
      <c r="C149" s="10">
        <v>141</v>
      </c>
      <c r="D149" s="10" t="s">
        <v>117</v>
      </c>
      <c r="E149" s="52">
        <v>20</v>
      </c>
      <c r="F149" s="10"/>
      <c r="G149" s="10">
        <v>1</v>
      </c>
      <c r="H149" s="12">
        <v>521.42859999999996</v>
      </c>
      <c r="I149" s="12">
        <f t="shared" si="5"/>
        <v>3.8356162281854123E-2</v>
      </c>
    </row>
    <row r="150" spans="2:9" x14ac:dyDescent="0.3">
      <c r="B150" s="10"/>
      <c r="C150" s="10">
        <v>142</v>
      </c>
      <c r="D150" s="10" t="s">
        <v>118</v>
      </c>
      <c r="E150" s="52">
        <v>25</v>
      </c>
      <c r="F150" s="10"/>
      <c r="G150" s="10">
        <v>1</v>
      </c>
      <c r="H150" s="12">
        <v>1042.857</v>
      </c>
      <c r="I150" s="12">
        <f t="shared" si="5"/>
        <v>2.3972606023644663E-2</v>
      </c>
    </row>
    <row r="151" spans="2:9" x14ac:dyDescent="0.3">
      <c r="B151" s="10"/>
      <c r="C151" s="10">
        <v>143</v>
      </c>
      <c r="D151" s="10" t="s">
        <v>119</v>
      </c>
      <c r="E151" s="52">
        <v>2</v>
      </c>
      <c r="F151" s="10"/>
      <c r="G151" s="10">
        <v>1</v>
      </c>
      <c r="H151" s="12">
        <v>1042.857</v>
      </c>
      <c r="I151" s="12">
        <f t="shared" si="5"/>
        <v>1.9178084818915729E-3</v>
      </c>
    </row>
    <row r="152" spans="2:9" x14ac:dyDescent="0.3">
      <c r="B152" s="10"/>
      <c r="C152" s="10">
        <v>144</v>
      </c>
      <c r="D152" s="10" t="s">
        <v>120</v>
      </c>
      <c r="E152" s="52">
        <v>15</v>
      </c>
      <c r="F152" s="10"/>
      <c r="G152" s="10">
        <v>1</v>
      </c>
      <c r="H152" s="12">
        <v>156.42859999999999</v>
      </c>
      <c r="I152" s="12">
        <f t="shared" si="5"/>
        <v>9.5890393444677008E-2</v>
      </c>
    </row>
    <row r="153" spans="2:9" x14ac:dyDescent="0.3">
      <c r="B153" s="10"/>
      <c r="C153" s="10">
        <v>145</v>
      </c>
      <c r="D153" s="10" t="s">
        <v>121</v>
      </c>
      <c r="E153" s="52">
        <v>7.79</v>
      </c>
      <c r="F153" s="10"/>
      <c r="G153" s="10">
        <v>1</v>
      </c>
      <c r="H153" s="12">
        <v>1042.857</v>
      </c>
      <c r="I153" s="12">
        <f t="shared" si="5"/>
        <v>7.4698640369676769E-3</v>
      </c>
    </row>
    <row r="154" spans="2:9" x14ac:dyDescent="0.3">
      <c r="B154" s="10"/>
      <c r="C154" s="10">
        <v>146</v>
      </c>
      <c r="D154" s="10" t="s">
        <v>122</v>
      </c>
      <c r="E154" s="52">
        <v>799</v>
      </c>
      <c r="F154" s="10"/>
      <c r="G154" s="10">
        <v>1</v>
      </c>
      <c r="H154" s="12">
        <v>521.42999999999995</v>
      </c>
      <c r="I154" s="12">
        <f t="shared" si="5"/>
        <v>1.5323245689737839</v>
      </c>
    </row>
    <row r="155" spans="2:9" x14ac:dyDescent="0.3">
      <c r="B155" s="10"/>
      <c r="C155" s="10">
        <v>147</v>
      </c>
      <c r="D155" s="10" t="s">
        <v>123</v>
      </c>
      <c r="E155" s="52">
        <v>64.989999999999995</v>
      </c>
      <c r="F155" s="10"/>
      <c r="G155" s="10">
        <v>1</v>
      </c>
      <c r="H155" s="12">
        <v>521.42999999999995</v>
      </c>
      <c r="I155" s="12">
        <f t="shared" si="5"/>
        <v>0.12463801469037071</v>
      </c>
    </row>
    <row r="156" spans="2:9" x14ac:dyDescent="0.3">
      <c r="B156" s="10"/>
      <c r="C156" s="10">
        <v>148</v>
      </c>
      <c r="D156" s="10" t="s">
        <v>124</v>
      </c>
      <c r="E156" s="52">
        <v>250</v>
      </c>
      <c r="F156" s="10"/>
      <c r="G156" s="10">
        <v>1</v>
      </c>
      <c r="H156" s="12">
        <v>782.14</v>
      </c>
      <c r="I156" s="12">
        <f t="shared" si="5"/>
        <v>0.31963587081596645</v>
      </c>
    </row>
    <row r="157" spans="2:9" x14ac:dyDescent="0.3">
      <c r="B157" s="10"/>
      <c r="C157" s="10">
        <v>149</v>
      </c>
      <c r="D157" s="10" t="s">
        <v>125</v>
      </c>
      <c r="E157" s="52">
        <v>79.989999999999995</v>
      </c>
      <c r="F157" s="10"/>
      <c r="G157" s="10">
        <v>1</v>
      </c>
      <c r="H157" s="12">
        <v>782.14</v>
      </c>
      <c r="I157" s="12">
        <f t="shared" si="5"/>
        <v>0.10227069322627662</v>
      </c>
    </row>
    <row r="158" spans="2:9" x14ac:dyDescent="0.3">
      <c r="B158" s="10"/>
      <c r="C158" s="10">
        <v>150</v>
      </c>
      <c r="D158" s="10" t="s">
        <v>126</v>
      </c>
      <c r="E158" s="52">
        <v>12</v>
      </c>
      <c r="F158" s="10"/>
      <c r="G158" s="10">
        <v>1</v>
      </c>
      <c r="H158" s="12">
        <v>521.42999999999995</v>
      </c>
      <c r="I158" s="12">
        <f t="shared" si="5"/>
        <v>2.3013635579080607E-2</v>
      </c>
    </row>
    <row r="159" spans="2:9" x14ac:dyDescent="0.3">
      <c r="B159" s="10"/>
      <c r="C159" s="10">
        <v>151</v>
      </c>
      <c r="D159" s="10" t="s">
        <v>127</v>
      </c>
      <c r="E159" s="52">
        <v>9.5</v>
      </c>
      <c r="F159" s="10"/>
      <c r="G159" s="10">
        <v>1</v>
      </c>
      <c r="H159" s="12">
        <v>782.14</v>
      </c>
      <c r="I159" s="12">
        <f t="shared" si="5"/>
        <v>1.2146163091006726E-2</v>
      </c>
    </row>
    <row r="160" spans="2:9" x14ac:dyDescent="0.3">
      <c r="B160" s="10"/>
      <c r="C160" s="10">
        <v>152</v>
      </c>
      <c r="D160" s="10" t="s">
        <v>128</v>
      </c>
      <c r="E160" s="52">
        <v>10</v>
      </c>
      <c r="F160" s="10"/>
      <c r="G160" s="10">
        <v>1</v>
      </c>
      <c r="H160" s="12">
        <v>52.14</v>
      </c>
      <c r="I160" s="12">
        <f t="shared" si="5"/>
        <v>0.19179133103183735</v>
      </c>
    </row>
    <row r="161" spans="2:9" x14ac:dyDescent="0.3">
      <c r="B161" s="10"/>
      <c r="C161" s="10">
        <v>153</v>
      </c>
      <c r="D161" s="10" t="s">
        <v>129</v>
      </c>
      <c r="E161" s="52">
        <v>30</v>
      </c>
      <c r="F161" s="10"/>
      <c r="G161" s="10">
        <v>3</v>
      </c>
      <c r="H161" s="12">
        <v>260.70999999999998</v>
      </c>
      <c r="I161" s="12">
        <f t="shared" si="5"/>
        <v>0.34521115415595877</v>
      </c>
    </row>
    <row r="162" spans="2:9" x14ac:dyDescent="0.3">
      <c r="B162" s="10"/>
      <c r="C162" s="10">
        <v>154</v>
      </c>
      <c r="D162" s="10" t="s">
        <v>115</v>
      </c>
      <c r="E162" s="52">
        <v>5</v>
      </c>
      <c r="F162" s="10"/>
      <c r="G162" s="10">
        <v>1</v>
      </c>
      <c r="H162" s="12">
        <v>365</v>
      </c>
      <c r="I162" s="12">
        <f t="shared" si="5"/>
        <v>1.3698630136986301E-2</v>
      </c>
    </row>
    <row r="163" spans="2:9" x14ac:dyDescent="0.3">
      <c r="B163" s="10"/>
      <c r="C163" s="10">
        <v>155</v>
      </c>
      <c r="D163" s="10" t="s">
        <v>116</v>
      </c>
      <c r="E163" s="52">
        <v>2</v>
      </c>
      <c r="F163" s="10"/>
      <c r="G163" s="10">
        <v>1</v>
      </c>
      <c r="H163" s="12">
        <v>104.29</v>
      </c>
      <c r="I163" s="12">
        <f t="shared" si="5"/>
        <v>1.9177294083804773E-2</v>
      </c>
    </row>
    <row r="164" spans="2:9" x14ac:dyDescent="0.3">
      <c r="B164" s="10"/>
      <c r="C164" s="10">
        <v>156</v>
      </c>
      <c r="D164" s="10" t="s">
        <v>117</v>
      </c>
      <c r="E164" s="52">
        <v>20</v>
      </c>
      <c r="F164" s="10"/>
      <c r="G164" s="10">
        <v>1</v>
      </c>
      <c r="H164" s="12">
        <v>521.42859999999996</v>
      </c>
      <c r="I164" s="12">
        <f t="shared" si="5"/>
        <v>3.8356162281854123E-2</v>
      </c>
    </row>
    <row r="165" spans="2:9" x14ac:dyDescent="0.3">
      <c r="B165" s="10"/>
      <c r="C165" s="10">
        <v>157</v>
      </c>
      <c r="D165" s="10" t="s">
        <v>118</v>
      </c>
      <c r="E165" s="52">
        <v>25</v>
      </c>
      <c r="F165" s="10"/>
      <c r="G165" s="10">
        <v>1</v>
      </c>
      <c r="H165" s="12">
        <v>1042.857</v>
      </c>
      <c r="I165" s="12">
        <f t="shared" si="5"/>
        <v>2.3972606023644663E-2</v>
      </c>
    </row>
    <row r="166" spans="2:9" x14ac:dyDescent="0.3">
      <c r="B166" s="10"/>
      <c r="C166" s="10">
        <v>158</v>
      </c>
      <c r="D166" s="10" t="s">
        <v>119</v>
      </c>
      <c r="E166" s="52">
        <v>2</v>
      </c>
      <c r="F166" s="10"/>
      <c r="G166" s="10">
        <v>1</v>
      </c>
      <c r="H166" s="12">
        <v>1042.857</v>
      </c>
      <c r="I166" s="12">
        <f t="shared" si="5"/>
        <v>1.9178084818915729E-3</v>
      </c>
    </row>
    <row r="167" spans="2:9" x14ac:dyDescent="0.3">
      <c r="B167" s="10"/>
      <c r="C167" s="10">
        <v>159</v>
      </c>
      <c r="D167" s="10" t="s">
        <v>120</v>
      </c>
      <c r="E167" s="52">
        <v>15</v>
      </c>
      <c r="F167" s="10"/>
      <c r="G167" s="10">
        <v>1</v>
      </c>
      <c r="H167" s="12">
        <v>156.42859999999999</v>
      </c>
      <c r="I167" s="12">
        <f t="shared" si="5"/>
        <v>9.5890393444677008E-2</v>
      </c>
    </row>
    <row r="168" spans="2:9" x14ac:dyDescent="0.3">
      <c r="B168" s="10"/>
      <c r="C168" s="10">
        <v>160</v>
      </c>
      <c r="D168" s="10" t="s">
        <v>121</v>
      </c>
      <c r="E168" s="52">
        <v>7.79</v>
      </c>
      <c r="F168" s="10"/>
      <c r="G168" s="10">
        <v>1</v>
      </c>
      <c r="H168" s="12">
        <v>1042.857</v>
      </c>
      <c r="I168" s="12">
        <f t="shared" si="5"/>
        <v>7.4698640369676769E-3</v>
      </c>
    </row>
    <row r="169" spans="2:9" x14ac:dyDescent="0.3">
      <c r="B169" s="10"/>
      <c r="C169" s="10">
        <v>161</v>
      </c>
      <c r="D169" s="10" t="s">
        <v>130</v>
      </c>
      <c r="E169" s="52">
        <v>499</v>
      </c>
      <c r="F169" s="10"/>
      <c r="G169" s="10">
        <v>1</v>
      </c>
      <c r="H169" s="12">
        <v>260.71429999999998</v>
      </c>
      <c r="I169" s="12">
        <f t="shared" si="5"/>
        <v>1.9139724978645207</v>
      </c>
    </row>
    <row r="170" spans="2:9" x14ac:dyDescent="0.3">
      <c r="B170" s="10"/>
      <c r="C170" s="10">
        <v>162</v>
      </c>
      <c r="D170" s="10" t="s">
        <v>131</v>
      </c>
      <c r="E170" s="52">
        <v>8.99</v>
      </c>
      <c r="F170" s="10"/>
      <c r="G170" s="10">
        <v>4</v>
      </c>
      <c r="H170" s="12">
        <v>782.14</v>
      </c>
      <c r="I170" s="12">
        <f t="shared" si="5"/>
        <v>4.5976423658168619E-2</v>
      </c>
    </row>
    <row r="171" spans="2:9" x14ac:dyDescent="0.3">
      <c r="B171" s="10"/>
      <c r="C171" s="10">
        <v>163</v>
      </c>
      <c r="D171" s="10" t="s">
        <v>132</v>
      </c>
      <c r="E171" s="52">
        <v>2.99</v>
      </c>
      <c r="F171" s="10"/>
      <c r="G171" s="10">
        <v>1</v>
      </c>
      <c r="H171" s="12">
        <v>782.14</v>
      </c>
      <c r="I171" s="12">
        <f t="shared" si="5"/>
        <v>3.822845014958959E-3</v>
      </c>
    </row>
    <row r="172" spans="2:9" x14ac:dyDescent="0.3">
      <c r="B172" s="10"/>
      <c r="C172" s="10">
        <v>164</v>
      </c>
      <c r="D172" s="10" t="s">
        <v>116</v>
      </c>
      <c r="E172" s="52">
        <v>2</v>
      </c>
      <c r="F172" s="10"/>
      <c r="G172" s="10">
        <v>1</v>
      </c>
      <c r="H172" s="12">
        <v>104.29</v>
      </c>
      <c r="I172" s="12">
        <f t="shared" si="5"/>
        <v>1.9177294083804773E-2</v>
      </c>
    </row>
    <row r="173" spans="2:9" x14ac:dyDescent="0.3">
      <c r="B173" s="10"/>
      <c r="C173" s="10">
        <v>165</v>
      </c>
      <c r="D173" s="10" t="s">
        <v>117</v>
      </c>
      <c r="E173" s="52">
        <v>20</v>
      </c>
      <c r="F173" s="10"/>
      <c r="G173" s="10">
        <v>1</v>
      </c>
      <c r="H173" s="12">
        <v>521.42859999999996</v>
      </c>
      <c r="I173" s="12">
        <f t="shared" si="5"/>
        <v>3.8356162281854123E-2</v>
      </c>
    </row>
    <row r="174" spans="2:9" x14ac:dyDescent="0.3">
      <c r="B174" s="10"/>
      <c r="C174" s="10">
        <v>166</v>
      </c>
      <c r="D174" s="10" t="s">
        <v>118</v>
      </c>
      <c r="E174" s="52">
        <v>25</v>
      </c>
      <c r="F174" s="10"/>
      <c r="G174" s="10">
        <v>1</v>
      </c>
      <c r="H174" s="12">
        <v>1042.857</v>
      </c>
      <c r="I174" s="12">
        <f t="shared" si="5"/>
        <v>2.3972606023644663E-2</v>
      </c>
    </row>
    <row r="175" spans="2:9" x14ac:dyDescent="0.3">
      <c r="B175" s="10"/>
      <c r="C175" s="10">
        <v>167</v>
      </c>
      <c r="D175" s="10" t="s">
        <v>119</v>
      </c>
      <c r="E175" s="52">
        <v>2</v>
      </c>
      <c r="F175" s="10"/>
      <c r="G175" s="10">
        <v>1</v>
      </c>
      <c r="H175" s="12">
        <v>1042.857</v>
      </c>
      <c r="I175" s="12">
        <f t="shared" si="5"/>
        <v>1.9178084818915729E-3</v>
      </c>
    </row>
    <row r="176" spans="2:9" x14ac:dyDescent="0.3">
      <c r="B176" s="10"/>
      <c r="C176" s="10">
        <v>168</v>
      </c>
      <c r="D176" s="10" t="s">
        <v>120</v>
      </c>
      <c r="E176" s="52">
        <v>15</v>
      </c>
      <c r="F176" s="10"/>
      <c r="G176" s="10">
        <v>1</v>
      </c>
      <c r="H176" s="12">
        <v>156.42859999999999</v>
      </c>
      <c r="I176" s="12">
        <f t="shared" si="5"/>
        <v>9.5890393444677008E-2</v>
      </c>
    </row>
    <row r="177" spans="2:9" x14ac:dyDescent="0.3">
      <c r="B177" s="10"/>
      <c r="C177" s="10">
        <v>169</v>
      </c>
      <c r="D177" s="10" t="s">
        <v>121</v>
      </c>
      <c r="E177" s="52">
        <v>7.79</v>
      </c>
      <c r="F177" s="10"/>
      <c r="G177" s="10">
        <v>1</v>
      </c>
      <c r="H177" s="12">
        <v>1042.857</v>
      </c>
      <c r="I177" s="12">
        <f t="shared" ref="I177:I208" si="6">+(E177*G177)/H177</f>
        <v>7.4698640369676769E-3</v>
      </c>
    </row>
    <row r="178" spans="2:9" x14ac:dyDescent="0.3">
      <c r="B178" s="10"/>
      <c r="C178" s="10">
        <v>170</v>
      </c>
      <c r="D178" s="10" t="s">
        <v>133</v>
      </c>
      <c r="E178" s="52">
        <v>19.989999999999998</v>
      </c>
      <c r="F178" s="10"/>
      <c r="G178" s="10">
        <v>1</v>
      </c>
      <c r="H178" s="12">
        <v>156.43</v>
      </c>
      <c r="I178" s="12">
        <f t="shared" si="6"/>
        <v>0.12778878731701079</v>
      </c>
    </row>
    <row r="179" spans="2:9" x14ac:dyDescent="0.3">
      <c r="B179" s="10"/>
      <c r="C179" s="10">
        <v>171</v>
      </c>
      <c r="D179" s="10" t="s">
        <v>134</v>
      </c>
      <c r="E179" s="52">
        <v>4.8</v>
      </c>
      <c r="F179" s="10"/>
      <c r="G179" s="10">
        <v>4</v>
      </c>
      <c r="H179" s="12">
        <v>156.43</v>
      </c>
      <c r="I179" s="12">
        <f t="shared" si="6"/>
        <v>0.1227386051268938</v>
      </c>
    </row>
    <row r="180" spans="2:9" x14ac:dyDescent="0.3">
      <c r="B180" s="10"/>
      <c r="C180" s="10">
        <v>172</v>
      </c>
      <c r="D180" s="10" t="s">
        <v>135</v>
      </c>
      <c r="E180" s="52">
        <v>22.99</v>
      </c>
      <c r="F180" s="10"/>
      <c r="G180" s="10">
        <v>1</v>
      </c>
      <c r="H180" s="12">
        <v>782.14290000000005</v>
      </c>
      <c r="I180" s="12">
        <f t="shared" si="6"/>
        <v>2.9393605695327538E-2</v>
      </c>
    </row>
    <row r="181" spans="2:9" x14ac:dyDescent="0.3">
      <c r="B181" s="10"/>
      <c r="C181" s="10">
        <v>173</v>
      </c>
      <c r="D181" s="10" t="s">
        <v>136</v>
      </c>
      <c r="E181" s="52">
        <v>7.98</v>
      </c>
      <c r="F181" s="10"/>
      <c r="G181" s="10">
        <v>2</v>
      </c>
      <c r="H181" s="12">
        <v>104.29</v>
      </c>
      <c r="I181" s="12">
        <f t="shared" si="6"/>
        <v>0.15303480678876211</v>
      </c>
    </row>
    <row r="182" spans="2:9" x14ac:dyDescent="0.3">
      <c r="B182" s="10"/>
      <c r="C182" s="10">
        <v>174</v>
      </c>
      <c r="D182" s="10" t="s">
        <v>137</v>
      </c>
      <c r="E182" s="52">
        <v>9.98</v>
      </c>
      <c r="F182" s="10"/>
      <c r="G182" s="10">
        <v>2</v>
      </c>
      <c r="H182" s="12">
        <v>104.29</v>
      </c>
      <c r="I182" s="12">
        <f t="shared" si="6"/>
        <v>0.19138939495637164</v>
      </c>
    </row>
    <row r="183" spans="2:9" x14ac:dyDescent="0.3">
      <c r="B183" s="10"/>
      <c r="C183" s="10">
        <v>175</v>
      </c>
      <c r="D183" s="10" t="s">
        <v>138</v>
      </c>
      <c r="E183" s="52">
        <v>9.99</v>
      </c>
      <c r="F183" s="10"/>
      <c r="G183" s="10">
        <v>1</v>
      </c>
      <c r="H183" s="12">
        <v>260.70999999999998</v>
      </c>
      <c r="I183" s="12">
        <f t="shared" si="6"/>
        <v>3.8318438111311422E-2</v>
      </c>
    </row>
    <row r="184" spans="2:9" x14ac:dyDescent="0.3">
      <c r="B184" s="10"/>
      <c r="C184" s="10">
        <v>176</v>
      </c>
      <c r="D184" s="10" t="s">
        <v>139</v>
      </c>
      <c r="E184" s="52">
        <v>4.99</v>
      </c>
      <c r="F184" s="10"/>
      <c r="G184" s="10">
        <v>1</v>
      </c>
      <c r="H184" s="12">
        <v>260.70999999999998</v>
      </c>
      <c r="I184" s="12">
        <f t="shared" si="6"/>
        <v>1.9140040658202604E-2</v>
      </c>
    </row>
    <row r="185" spans="2:9" x14ac:dyDescent="0.3">
      <c r="B185" s="10"/>
      <c r="C185" s="10">
        <v>177</v>
      </c>
      <c r="D185" s="10" t="s">
        <v>140</v>
      </c>
      <c r="E185" s="52">
        <v>49.99</v>
      </c>
      <c r="F185" s="10"/>
      <c r="G185" s="10">
        <v>1</v>
      </c>
      <c r="H185" s="12">
        <v>260.70999999999998</v>
      </c>
      <c r="I185" s="12">
        <f t="shared" si="6"/>
        <v>0.19174561773618198</v>
      </c>
    </row>
    <row r="186" spans="2:9" x14ac:dyDescent="0.3">
      <c r="B186" s="10"/>
      <c r="C186" s="10">
        <v>178</v>
      </c>
      <c r="D186" s="10" t="s">
        <v>141</v>
      </c>
      <c r="E186" s="52">
        <v>239.99</v>
      </c>
      <c r="F186" s="10"/>
      <c r="G186" s="10">
        <v>1</v>
      </c>
      <c r="H186" s="12">
        <v>782.14</v>
      </c>
      <c r="I186" s="12">
        <f t="shared" si="6"/>
        <v>0.30683765054849516</v>
      </c>
    </row>
    <row r="187" spans="2:9" x14ac:dyDescent="0.3">
      <c r="B187" s="10"/>
      <c r="C187" s="10">
        <v>179</v>
      </c>
      <c r="D187" s="10" t="s">
        <v>142</v>
      </c>
      <c r="E187" s="52">
        <v>189</v>
      </c>
      <c r="F187" s="10"/>
      <c r="G187" s="10">
        <v>1</v>
      </c>
      <c r="H187" s="12">
        <v>521.42999999999995</v>
      </c>
      <c r="I187" s="12">
        <f t="shared" si="6"/>
        <v>0.36246476037051956</v>
      </c>
    </row>
    <row r="188" spans="2:9" x14ac:dyDescent="0.3">
      <c r="B188" s="10"/>
      <c r="C188" s="10">
        <v>180</v>
      </c>
      <c r="D188" s="10" t="s">
        <v>143</v>
      </c>
      <c r="E188" s="52">
        <v>189.99</v>
      </c>
      <c r="F188" s="10"/>
      <c r="G188" s="10">
        <v>1</v>
      </c>
      <c r="H188" s="12">
        <v>260.70999999999998</v>
      </c>
      <c r="I188" s="12">
        <f t="shared" si="6"/>
        <v>0.72874074642322895</v>
      </c>
    </row>
    <row r="189" spans="2:9" x14ac:dyDescent="0.3">
      <c r="B189" s="10"/>
      <c r="C189" s="10">
        <v>181</v>
      </c>
      <c r="D189" s="10" t="s">
        <v>144</v>
      </c>
      <c r="E189" s="52">
        <v>11.99</v>
      </c>
      <c r="F189" s="10"/>
      <c r="G189" s="10">
        <v>1</v>
      </c>
      <c r="H189" s="12">
        <v>260.70999999999998</v>
      </c>
      <c r="I189" s="12">
        <f t="shared" si="6"/>
        <v>4.5989797092554949E-2</v>
      </c>
    </row>
    <row r="190" spans="2:9" x14ac:dyDescent="0.3">
      <c r="B190" s="10"/>
      <c r="C190" s="10">
        <v>182</v>
      </c>
      <c r="D190" s="10" t="s">
        <v>145</v>
      </c>
      <c r="E190" s="52">
        <v>16.989999999999998</v>
      </c>
      <c r="F190" s="10"/>
      <c r="G190" s="10">
        <v>1</v>
      </c>
      <c r="H190" s="12">
        <v>156.43</v>
      </c>
      <c r="I190" s="12">
        <f t="shared" si="6"/>
        <v>0.10861088026593363</v>
      </c>
    </row>
    <row r="191" spans="2:9" x14ac:dyDescent="0.3">
      <c r="B191" s="10"/>
      <c r="C191" s="10">
        <v>183</v>
      </c>
      <c r="D191" s="10" t="s">
        <v>146</v>
      </c>
      <c r="E191" s="52">
        <v>59.99</v>
      </c>
      <c r="F191" s="10"/>
      <c r="G191" s="10">
        <v>1</v>
      </c>
      <c r="H191" s="12">
        <v>521.42999999999995</v>
      </c>
      <c r="I191" s="12">
        <f t="shared" si="6"/>
        <v>0.1150489998657538</v>
      </c>
    </row>
    <row r="192" spans="2:9" x14ac:dyDescent="0.3">
      <c r="B192" s="10"/>
      <c r="C192" s="10">
        <v>184</v>
      </c>
      <c r="D192" s="10" t="s">
        <v>147</v>
      </c>
      <c r="E192" s="52">
        <v>29.99</v>
      </c>
      <c r="F192" s="10"/>
      <c r="G192" s="10">
        <v>1</v>
      </c>
      <c r="H192" s="12">
        <v>1042.857</v>
      </c>
      <c r="I192" s="12">
        <f t="shared" si="6"/>
        <v>2.8757538185964136E-2</v>
      </c>
    </row>
    <row r="193" spans="2:9" x14ac:dyDescent="0.3">
      <c r="B193" s="10"/>
      <c r="C193" s="10">
        <v>185</v>
      </c>
      <c r="D193" s="10" t="s">
        <v>148</v>
      </c>
      <c r="E193" s="52">
        <v>7</v>
      </c>
      <c r="F193" s="10"/>
      <c r="G193" s="10">
        <v>2</v>
      </c>
      <c r="H193" s="12">
        <v>260.71429999999998</v>
      </c>
      <c r="I193" s="12">
        <f t="shared" si="6"/>
        <v>5.3698627194595776E-2</v>
      </c>
    </row>
    <row r="194" spans="2:9" x14ac:dyDescent="0.3">
      <c r="B194" s="10"/>
      <c r="C194" s="10">
        <v>186</v>
      </c>
      <c r="D194" s="10" t="s">
        <v>1394</v>
      </c>
      <c r="E194" s="52">
        <v>7.99</v>
      </c>
      <c r="F194" s="10"/>
      <c r="G194" s="10">
        <v>1</v>
      </c>
      <c r="H194" s="12">
        <v>260.71429999999998</v>
      </c>
      <c r="I194" s="12">
        <f t="shared" si="6"/>
        <v>3.0646573663201445E-2</v>
      </c>
    </row>
    <row r="195" spans="2:9" x14ac:dyDescent="0.3">
      <c r="B195" s="10"/>
      <c r="C195" s="10">
        <v>187</v>
      </c>
      <c r="D195" s="10" t="s">
        <v>149</v>
      </c>
      <c r="E195" s="52">
        <v>4.99</v>
      </c>
      <c r="F195" s="10"/>
      <c r="G195" s="10">
        <v>1</v>
      </c>
      <c r="H195" s="12">
        <v>104.28570000000001</v>
      </c>
      <c r="I195" s="12">
        <f t="shared" si="6"/>
        <v>4.7849321623194739E-2</v>
      </c>
    </row>
    <row r="196" spans="2:9" x14ac:dyDescent="0.3">
      <c r="B196" s="10"/>
      <c r="C196" s="10">
        <v>188</v>
      </c>
      <c r="D196" s="10" t="s">
        <v>150</v>
      </c>
      <c r="E196" s="52">
        <v>9.99</v>
      </c>
      <c r="F196" s="10"/>
      <c r="G196" s="10">
        <v>1</v>
      </c>
      <c r="H196" s="12">
        <v>521.42859999999996</v>
      </c>
      <c r="I196" s="12">
        <f t="shared" si="6"/>
        <v>1.9158903059786136E-2</v>
      </c>
    </row>
    <row r="197" spans="2:9" x14ac:dyDescent="0.3">
      <c r="B197" s="10"/>
      <c r="C197" s="10">
        <v>189</v>
      </c>
      <c r="D197" s="10" t="s">
        <v>151</v>
      </c>
      <c r="E197" s="52">
        <v>10.99</v>
      </c>
      <c r="F197" s="10"/>
      <c r="G197" s="10">
        <v>1</v>
      </c>
      <c r="H197" s="12">
        <v>1042.8599999999999</v>
      </c>
      <c r="I197" s="12">
        <f t="shared" si="6"/>
        <v>1.0538327292253995E-2</v>
      </c>
    </row>
    <row r="198" spans="2:9" x14ac:dyDescent="0.3">
      <c r="B198" s="10"/>
      <c r="C198" s="10">
        <v>190</v>
      </c>
      <c r="D198" s="10" t="s">
        <v>152</v>
      </c>
      <c r="E198" s="52">
        <v>20.25</v>
      </c>
      <c r="F198" s="10"/>
      <c r="G198" s="10">
        <v>1</v>
      </c>
      <c r="H198" s="12">
        <v>260.71429999999998</v>
      </c>
      <c r="I198" s="12">
        <f t="shared" si="6"/>
        <v>7.7671228620754595E-2</v>
      </c>
    </row>
    <row r="199" spans="2:9" x14ac:dyDescent="0.3">
      <c r="B199" s="10"/>
      <c r="C199" s="10">
        <v>191</v>
      </c>
      <c r="D199" s="10" t="s">
        <v>153</v>
      </c>
      <c r="E199" s="52">
        <v>1.2</v>
      </c>
      <c r="F199" s="10"/>
      <c r="G199" s="10">
        <v>1</v>
      </c>
      <c r="H199" s="12">
        <v>260.71429999999998</v>
      </c>
      <c r="I199" s="12">
        <f t="shared" si="6"/>
        <v>4.6027394738224949E-3</v>
      </c>
    </row>
    <row r="200" spans="2:9" x14ac:dyDescent="0.3">
      <c r="B200" s="10"/>
      <c r="C200" s="10">
        <v>192</v>
      </c>
      <c r="D200" s="10" t="s">
        <v>154</v>
      </c>
      <c r="E200" s="52">
        <v>2.99</v>
      </c>
      <c r="F200" s="10"/>
      <c r="G200" s="10">
        <v>1</v>
      </c>
      <c r="H200" s="12">
        <v>521.42859999999996</v>
      </c>
      <c r="I200" s="12">
        <f t="shared" si="6"/>
        <v>5.7342462611371919E-3</v>
      </c>
    </row>
    <row r="201" spans="2:9" x14ac:dyDescent="0.3">
      <c r="B201" s="10"/>
      <c r="C201" s="10">
        <v>193</v>
      </c>
      <c r="D201" s="10" t="s">
        <v>155</v>
      </c>
      <c r="E201" s="52">
        <v>1.2</v>
      </c>
      <c r="F201" s="10"/>
      <c r="G201" s="10">
        <v>1</v>
      </c>
      <c r="H201" s="12">
        <v>1042.857</v>
      </c>
      <c r="I201" s="12">
        <f t="shared" si="6"/>
        <v>1.1506850891349436E-3</v>
      </c>
    </row>
    <row r="202" spans="2:9" x14ac:dyDescent="0.3">
      <c r="B202" s="10"/>
      <c r="C202" s="10">
        <v>194</v>
      </c>
      <c r="D202" s="10" t="s">
        <v>156</v>
      </c>
      <c r="E202" s="52">
        <v>9.99</v>
      </c>
      <c r="F202" s="10"/>
      <c r="G202" s="10">
        <v>1</v>
      </c>
      <c r="H202" s="12">
        <v>521.42859999999996</v>
      </c>
      <c r="I202" s="12">
        <f t="shared" si="6"/>
        <v>1.9158903059786136E-2</v>
      </c>
    </row>
    <row r="203" spans="2:9" x14ac:dyDescent="0.3">
      <c r="B203" s="10"/>
      <c r="C203" s="10">
        <v>195</v>
      </c>
      <c r="D203" s="10" t="s">
        <v>157</v>
      </c>
      <c r="E203" s="52">
        <v>1.99</v>
      </c>
      <c r="F203" s="10"/>
      <c r="G203" s="10">
        <v>1</v>
      </c>
      <c r="H203" s="12">
        <v>260.71429999999998</v>
      </c>
      <c r="I203" s="12">
        <f t="shared" si="6"/>
        <v>7.6328762940889704E-3</v>
      </c>
    </row>
    <row r="204" spans="2:9" x14ac:dyDescent="0.3">
      <c r="B204" s="10"/>
      <c r="C204" s="10">
        <v>196</v>
      </c>
      <c r="D204" s="10" t="s">
        <v>158</v>
      </c>
      <c r="E204" s="52">
        <v>4.99</v>
      </c>
      <c r="F204" s="10"/>
      <c r="G204" s="10">
        <v>1</v>
      </c>
      <c r="H204" s="12">
        <v>521.42859999999996</v>
      </c>
      <c r="I204" s="12">
        <f t="shared" si="6"/>
        <v>9.5698624893226052E-3</v>
      </c>
    </row>
    <row r="205" spans="2:9" x14ac:dyDescent="0.3">
      <c r="B205" s="10"/>
      <c r="C205" s="10">
        <v>197</v>
      </c>
      <c r="D205" s="10" t="s">
        <v>159</v>
      </c>
      <c r="E205" s="52">
        <v>7.99</v>
      </c>
      <c r="F205" s="10"/>
      <c r="G205" s="10">
        <v>1</v>
      </c>
      <c r="H205" s="12">
        <v>521.42859999999996</v>
      </c>
      <c r="I205" s="12">
        <f t="shared" si="6"/>
        <v>1.5323286831600723E-2</v>
      </c>
    </row>
    <row r="206" spans="2:9" x14ac:dyDescent="0.3">
      <c r="B206" s="10"/>
      <c r="C206" s="10">
        <v>198</v>
      </c>
      <c r="D206" s="10" t="s">
        <v>160</v>
      </c>
      <c r="E206" s="52">
        <v>5.99</v>
      </c>
      <c r="F206" s="10"/>
      <c r="G206" s="10">
        <v>1</v>
      </c>
      <c r="H206" s="12">
        <v>104.28570000000001</v>
      </c>
      <c r="I206" s="12">
        <f t="shared" si="6"/>
        <v>5.7438364032652608E-2</v>
      </c>
    </row>
    <row r="207" spans="2:9" x14ac:dyDescent="0.3">
      <c r="B207" s="10"/>
      <c r="C207" s="10">
        <v>199</v>
      </c>
      <c r="D207" s="10" t="s">
        <v>161</v>
      </c>
      <c r="E207" s="52">
        <v>5.99</v>
      </c>
      <c r="F207" s="10"/>
      <c r="G207" s="10">
        <v>1</v>
      </c>
      <c r="H207" s="12">
        <v>260.71429999999998</v>
      </c>
      <c r="I207" s="12">
        <f t="shared" si="6"/>
        <v>2.2975341206830622E-2</v>
      </c>
    </row>
    <row r="208" spans="2:9" x14ac:dyDescent="0.3">
      <c r="B208" s="10"/>
      <c r="C208" s="10">
        <v>200</v>
      </c>
      <c r="D208" s="10" t="s">
        <v>162</v>
      </c>
      <c r="E208" s="52">
        <v>11.2</v>
      </c>
      <c r="F208" s="10"/>
      <c r="G208" s="10">
        <v>1</v>
      </c>
      <c r="H208" s="12">
        <v>521.42859999999996</v>
      </c>
      <c r="I208" s="12">
        <f t="shared" si="6"/>
        <v>2.147945087783831E-2</v>
      </c>
    </row>
    <row r="209" spans="2:9" x14ac:dyDescent="0.3">
      <c r="B209" s="10"/>
      <c r="C209" s="10">
        <v>201</v>
      </c>
      <c r="D209" s="10" t="s">
        <v>163</v>
      </c>
      <c r="E209" s="52">
        <v>1.2</v>
      </c>
      <c r="F209" s="10"/>
      <c r="G209" s="10">
        <v>1</v>
      </c>
      <c r="H209" s="12">
        <v>104.28570000000001</v>
      </c>
      <c r="I209" s="12">
        <f t="shared" ref="I209:I240" si="7">+(E209*G209)/H209</f>
        <v>1.1506850891349436E-2</v>
      </c>
    </row>
    <row r="210" spans="2:9" x14ac:dyDescent="0.3">
      <c r="B210" s="10"/>
      <c r="C210" s="10">
        <v>202</v>
      </c>
      <c r="D210" s="10" t="s">
        <v>164</v>
      </c>
      <c r="E210" s="52">
        <v>3.4</v>
      </c>
      <c r="F210" s="10"/>
      <c r="G210" s="10">
        <v>1</v>
      </c>
      <c r="H210" s="12">
        <v>104.28570000000001</v>
      </c>
      <c r="I210" s="12">
        <f t="shared" si="7"/>
        <v>3.2602744192156738E-2</v>
      </c>
    </row>
    <row r="211" spans="2:9" x14ac:dyDescent="0.3">
      <c r="B211" s="10"/>
      <c r="C211" s="10">
        <v>203</v>
      </c>
      <c r="D211" s="10" t="s">
        <v>165</v>
      </c>
      <c r="E211" s="52">
        <v>9.99</v>
      </c>
      <c r="F211" s="10"/>
      <c r="G211" s="10">
        <v>1</v>
      </c>
      <c r="H211" s="12">
        <v>521.42859999999996</v>
      </c>
      <c r="I211" s="12">
        <f t="shared" si="7"/>
        <v>1.9158903059786136E-2</v>
      </c>
    </row>
    <row r="212" spans="2:9" x14ac:dyDescent="0.3">
      <c r="B212" s="10"/>
      <c r="C212" s="10">
        <v>204</v>
      </c>
      <c r="D212" s="10" t="s">
        <v>166</v>
      </c>
      <c r="E212" s="52">
        <v>4.99</v>
      </c>
      <c r="F212" s="10"/>
      <c r="G212" s="10">
        <v>1</v>
      </c>
      <c r="H212" s="12">
        <v>521.42859999999996</v>
      </c>
      <c r="I212" s="12">
        <f t="shared" si="7"/>
        <v>9.5698624893226052E-3</v>
      </c>
    </row>
    <row r="213" spans="2:9" x14ac:dyDescent="0.3">
      <c r="B213" s="10"/>
      <c r="C213" s="10">
        <v>205</v>
      </c>
      <c r="D213" s="10" t="s">
        <v>167</v>
      </c>
      <c r="E213" s="52">
        <v>2.63</v>
      </c>
      <c r="F213" s="10"/>
      <c r="G213" s="10">
        <v>1</v>
      </c>
      <c r="H213" s="12">
        <v>8.3000000000000007</v>
      </c>
      <c r="I213" s="12">
        <f t="shared" si="7"/>
        <v>0.31686746987951803</v>
      </c>
    </row>
    <row r="214" spans="2:9" x14ac:dyDescent="0.3">
      <c r="B214" s="10"/>
      <c r="C214" s="10">
        <v>206</v>
      </c>
      <c r="D214" s="10" t="s">
        <v>168</v>
      </c>
      <c r="E214" s="52">
        <v>18</v>
      </c>
      <c r="F214" s="10"/>
      <c r="G214" s="10">
        <v>1</v>
      </c>
      <c r="H214" s="12">
        <v>521.42859999999996</v>
      </c>
      <c r="I214" s="12">
        <f t="shared" si="7"/>
        <v>3.4520546053668714E-2</v>
      </c>
    </row>
    <row r="215" spans="2:9" x14ac:dyDescent="0.3">
      <c r="B215" s="10"/>
      <c r="C215" s="10">
        <v>207</v>
      </c>
      <c r="D215" s="10" t="s">
        <v>169</v>
      </c>
      <c r="E215" s="52">
        <v>14.99</v>
      </c>
      <c r="F215" s="10"/>
      <c r="G215" s="10">
        <v>1</v>
      </c>
      <c r="H215" s="12">
        <v>260.71429999999998</v>
      </c>
      <c r="I215" s="12">
        <f t="shared" si="7"/>
        <v>5.7495887260499333E-2</v>
      </c>
    </row>
    <row r="216" spans="2:9" x14ac:dyDescent="0.3">
      <c r="B216" s="10"/>
      <c r="C216" s="10">
        <v>208</v>
      </c>
      <c r="D216" s="10" t="s">
        <v>170</v>
      </c>
      <c r="E216" s="52">
        <v>62</v>
      </c>
      <c r="F216" s="10"/>
      <c r="G216" s="10">
        <v>1</v>
      </c>
      <c r="H216" s="12">
        <v>1042.857</v>
      </c>
      <c r="I216" s="12">
        <f t="shared" si="7"/>
        <v>5.9452062938638757E-2</v>
      </c>
    </row>
    <row r="217" spans="2:9" x14ac:dyDescent="0.3">
      <c r="B217" s="10"/>
      <c r="C217" s="10">
        <v>209</v>
      </c>
      <c r="D217" s="10" t="s">
        <v>171</v>
      </c>
      <c r="E217" s="52">
        <v>6.99</v>
      </c>
      <c r="F217" s="10"/>
      <c r="G217" s="10">
        <v>1</v>
      </c>
      <c r="H217" s="12">
        <v>156.43</v>
      </c>
      <c r="I217" s="12">
        <f t="shared" si="7"/>
        <v>4.4684523429009783E-2</v>
      </c>
    </row>
    <row r="218" spans="2:9" x14ac:dyDescent="0.3">
      <c r="B218" s="10" t="s">
        <v>1483</v>
      </c>
      <c r="C218" s="10">
        <v>210</v>
      </c>
      <c r="D218" s="10" t="s">
        <v>172</v>
      </c>
      <c r="E218" s="52">
        <v>4.72</v>
      </c>
      <c r="F218" s="10"/>
      <c r="G218" s="10">
        <v>1</v>
      </c>
      <c r="H218" s="12">
        <v>104.28570000000001</v>
      </c>
      <c r="I218" s="12">
        <f t="shared" si="7"/>
        <v>4.5260280172641117E-2</v>
      </c>
    </row>
    <row r="219" spans="2:9" x14ac:dyDescent="0.3">
      <c r="B219" s="10"/>
      <c r="C219" s="10">
        <v>211</v>
      </c>
      <c r="D219" s="10" t="s">
        <v>173</v>
      </c>
      <c r="E219" s="52">
        <v>3.42</v>
      </c>
      <c r="F219" s="10"/>
      <c r="G219" s="10">
        <v>1</v>
      </c>
      <c r="H219" s="12">
        <v>26.07</v>
      </c>
      <c r="I219" s="12">
        <f t="shared" si="7"/>
        <v>0.13118527042577674</v>
      </c>
    </row>
    <row r="220" spans="2:9" x14ac:dyDescent="0.3">
      <c r="B220" s="10"/>
      <c r="C220" s="10">
        <v>212</v>
      </c>
      <c r="D220" s="10" t="s">
        <v>174</v>
      </c>
      <c r="E220" s="52">
        <v>14.99</v>
      </c>
      <c r="F220" s="10"/>
      <c r="G220" s="10">
        <v>1</v>
      </c>
      <c r="H220" s="12">
        <v>1042.857</v>
      </c>
      <c r="I220" s="12">
        <f t="shared" si="7"/>
        <v>1.4373974571777338E-2</v>
      </c>
    </row>
    <row r="221" spans="2:9" x14ac:dyDescent="0.3">
      <c r="B221" s="10"/>
      <c r="C221" s="10">
        <v>213</v>
      </c>
      <c r="D221" s="10" t="s">
        <v>175</v>
      </c>
      <c r="E221" s="52">
        <v>99.99</v>
      </c>
      <c r="F221" s="10"/>
      <c r="G221" s="10">
        <v>1</v>
      </c>
      <c r="H221" s="12">
        <v>365</v>
      </c>
      <c r="I221" s="12">
        <f t="shared" si="7"/>
        <v>0.27394520547945206</v>
      </c>
    </row>
    <row r="222" spans="2:9" x14ac:dyDescent="0.3">
      <c r="B222" s="10"/>
      <c r="C222" s="10">
        <v>214</v>
      </c>
      <c r="D222" s="10" t="s">
        <v>176</v>
      </c>
      <c r="E222" s="52">
        <v>3.98</v>
      </c>
      <c r="F222" s="10"/>
      <c r="G222" s="10">
        <v>1</v>
      </c>
      <c r="H222" s="12">
        <v>104.28570000000001</v>
      </c>
      <c r="I222" s="12">
        <f t="shared" si="7"/>
        <v>3.8164388789642296E-2</v>
      </c>
    </row>
    <row r="223" spans="2:9" x14ac:dyDescent="0.3">
      <c r="B223" s="10"/>
      <c r="C223" s="10">
        <v>215</v>
      </c>
      <c r="D223" s="10" t="s">
        <v>177</v>
      </c>
      <c r="E223" s="52">
        <v>1.47</v>
      </c>
      <c r="F223" s="10"/>
      <c r="G223" s="10">
        <v>1</v>
      </c>
      <c r="H223" s="12">
        <v>260.71429999999998</v>
      </c>
      <c r="I223" s="12">
        <f t="shared" si="7"/>
        <v>5.6383558554325558E-3</v>
      </c>
    </row>
    <row r="224" spans="2:9" x14ac:dyDescent="0.3">
      <c r="B224" s="10"/>
      <c r="C224" s="10">
        <v>216</v>
      </c>
      <c r="D224" s="10" t="s">
        <v>178</v>
      </c>
      <c r="E224" s="52">
        <v>0.99</v>
      </c>
      <c r="F224" s="10"/>
      <c r="G224" s="10">
        <v>1</v>
      </c>
      <c r="H224" s="12">
        <v>104.28570000000001</v>
      </c>
      <c r="I224" s="12">
        <f t="shared" si="7"/>
        <v>9.4931519853632858E-3</v>
      </c>
    </row>
    <row r="225" spans="2:9" x14ac:dyDescent="0.3">
      <c r="B225" s="10"/>
      <c r="C225" s="10">
        <v>217</v>
      </c>
      <c r="D225" s="10" t="s">
        <v>179</v>
      </c>
      <c r="E225" s="52">
        <v>0.99</v>
      </c>
      <c r="F225" s="10"/>
      <c r="G225" s="10">
        <v>1</v>
      </c>
      <c r="H225" s="12">
        <v>26.071429999999999</v>
      </c>
      <c r="I225" s="12">
        <f t="shared" si="7"/>
        <v>3.7972600659035578E-2</v>
      </c>
    </row>
    <row r="226" spans="2:9" x14ac:dyDescent="0.3">
      <c r="B226" s="10"/>
      <c r="C226" s="10">
        <v>218</v>
      </c>
      <c r="D226" s="10" t="s">
        <v>180</v>
      </c>
      <c r="E226" s="52">
        <v>0.42</v>
      </c>
      <c r="F226" s="10"/>
      <c r="G226" s="10">
        <v>1</v>
      </c>
      <c r="H226" s="12">
        <v>20</v>
      </c>
      <c r="I226" s="12">
        <f t="shared" si="7"/>
        <v>2.0999999999999998E-2</v>
      </c>
    </row>
    <row r="227" spans="2:9" x14ac:dyDescent="0.3">
      <c r="B227" s="10"/>
      <c r="C227" s="10">
        <v>219</v>
      </c>
      <c r="D227" s="10" t="s">
        <v>181</v>
      </c>
      <c r="E227" s="52">
        <v>0.99</v>
      </c>
      <c r="F227" s="10"/>
      <c r="G227" s="10">
        <v>1</v>
      </c>
      <c r="H227" s="12">
        <v>4.3499999999999996</v>
      </c>
      <c r="I227" s="12">
        <f t="shared" si="7"/>
        <v>0.22758620689655173</v>
      </c>
    </row>
    <row r="228" spans="2:9" x14ac:dyDescent="0.3">
      <c r="B228" s="10"/>
      <c r="C228" s="10">
        <v>220</v>
      </c>
      <c r="D228" s="10" t="s">
        <v>182</v>
      </c>
      <c r="E228" s="52">
        <v>2.9699999999999998</v>
      </c>
      <c r="F228" s="10"/>
      <c r="G228" s="10">
        <v>2</v>
      </c>
      <c r="H228" s="12">
        <v>52.142859999999999</v>
      </c>
      <c r="I228" s="12">
        <f t="shared" si="7"/>
        <v>0.11391780197710673</v>
      </c>
    </row>
    <row r="229" spans="2:9" x14ac:dyDescent="0.3">
      <c r="B229" s="10"/>
      <c r="C229" s="10">
        <v>221</v>
      </c>
      <c r="D229" s="10" t="s">
        <v>183</v>
      </c>
      <c r="E229" s="52">
        <v>0.84</v>
      </c>
      <c r="F229" s="10"/>
      <c r="G229" s="10">
        <v>1</v>
      </c>
      <c r="H229" s="12">
        <v>4.3452380000000002</v>
      </c>
      <c r="I229" s="12">
        <f t="shared" si="7"/>
        <v>0.19331507273019335</v>
      </c>
    </row>
    <row r="230" spans="2:9" x14ac:dyDescent="0.3">
      <c r="B230" s="10"/>
      <c r="C230" s="10">
        <v>222</v>
      </c>
      <c r="D230" s="10" t="s">
        <v>184</v>
      </c>
      <c r="E230" s="52">
        <v>1.31</v>
      </c>
      <c r="F230" s="10"/>
      <c r="G230" s="10">
        <v>1</v>
      </c>
      <c r="H230" s="12">
        <v>2</v>
      </c>
      <c r="I230" s="12">
        <f t="shared" si="7"/>
        <v>0.65500000000000003</v>
      </c>
    </row>
    <row r="231" spans="2:9" x14ac:dyDescent="0.3">
      <c r="B231" s="10"/>
      <c r="C231" s="10">
        <v>223</v>
      </c>
      <c r="D231" s="10" t="s">
        <v>185</v>
      </c>
      <c r="E231" s="52">
        <v>1.31</v>
      </c>
      <c r="F231" s="10"/>
      <c r="G231" s="10">
        <v>1</v>
      </c>
      <c r="H231" s="12">
        <v>8.6904760000000003</v>
      </c>
      <c r="I231" s="12">
        <f t="shared" si="7"/>
        <v>0.15073972933128174</v>
      </c>
    </row>
    <row r="232" spans="2:9" x14ac:dyDescent="0.3">
      <c r="B232" s="10"/>
      <c r="C232" s="10">
        <v>224</v>
      </c>
      <c r="D232" s="10" t="s">
        <v>186</v>
      </c>
      <c r="E232" s="52">
        <v>2.63</v>
      </c>
      <c r="F232" s="10"/>
      <c r="G232" s="10">
        <v>1</v>
      </c>
      <c r="H232" s="12">
        <v>8.6904760000000003</v>
      </c>
      <c r="I232" s="12">
        <f t="shared" si="7"/>
        <v>0.3026301436192908</v>
      </c>
    </row>
    <row r="233" spans="2:9" x14ac:dyDescent="0.3">
      <c r="B233" s="10"/>
      <c r="C233" s="10">
        <v>225</v>
      </c>
      <c r="D233" s="10" t="s">
        <v>187</v>
      </c>
      <c r="E233" s="52">
        <v>1.42</v>
      </c>
      <c r="F233" s="10"/>
      <c r="G233" s="10">
        <v>1</v>
      </c>
      <c r="H233" s="12">
        <v>26.071429999999999</v>
      </c>
      <c r="I233" s="12">
        <f t="shared" si="7"/>
        <v>5.446575044023285E-2</v>
      </c>
    </row>
    <row r="234" spans="2:9" x14ac:dyDescent="0.3">
      <c r="B234" s="10"/>
      <c r="C234" s="10">
        <v>226</v>
      </c>
      <c r="D234" s="10" t="s">
        <v>188</v>
      </c>
      <c r="E234" s="52">
        <v>1.5</v>
      </c>
      <c r="F234" s="10"/>
      <c r="G234" s="10">
        <v>1</v>
      </c>
      <c r="H234" s="12">
        <v>4.3452380000000002</v>
      </c>
      <c r="I234" s="12">
        <f t="shared" si="7"/>
        <v>0.34520548701820242</v>
      </c>
    </row>
    <row r="235" spans="2:9" x14ac:dyDescent="0.3">
      <c r="B235" s="10"/>
      <c r="C235" s="10">
        <v>227</v>
      </c>
      <c r="D235" s="10" t="s">
        <v>189</v>
      </c>
      <c r="E235" s="52">
        <v>0.63</v>
      </c>
      <c r="F235" s="10"/>
      <c r="G235" s="10">
        <v>1</v>
      </c>
      <c r="H235" s="12">
        <v>4.3452380000000002</v>
      </c>
      <c r="I235" s="12">
        <f t="shared" si="7"/>
        <v>0.14498630454764502</v>
      </c>
    </row>
    <row r="236" spans="2:9" x14ac:dyDescent="0.3">
      <c r="B236" s="10"/>
      <c r="C236" s="10">
        <v>228</v>
      </c>
      <c r="D236" s="10" t="s">
        <v>190</v>
      </c>
      <c r="E236" s="52">
        <v>2</v>
      </c>
      <c r="F236" s="10"/>
      <c r="G236" s="10">
        <v>1</v>
      </c>
      <c r="H236" s="12">
        <v>52.14</v>
      </c>
      <c r="I236" s="12">
        <f t="shared" si="7"/>
        <v>3.8358266206367474E-2</v>
      </c>
    </row>
    <row r="237" spans="2:9" x14ac:dyDescent="0.3">
      <c r="B237" s="10"/>
      <c r="C237" s="10">
        <v>229</v>
      </c>
      <c r="D237" s="10" t="s">
        <v>191</v>
      </c>
      <c r="E237" s="52">
        <v>2.31</v>
      </c>
      <c r="F237" s="10"/>
      <c r="G237" s="10">
        <v>1</v>
      </c>
      <c r="H237" s="12">
        <v>25</v>
      </c>
      <c r="I237" s="12">
        <f t="shared" si="7"/>
        <v>9.2399999999999996E-2</v>
      </c>
    </row>
    <row r="238" spans="2:9" x14ac:dyDescent="0.3">
      <c r="B238" s="10"/>
      <c r="C238" s="10">
        <v>230</v>
      </c>
      <c r="D238" s="10" t="s">
        <v>1471</v>
      </c>
      <c r="E238" s="52">
        <v>2.4900000000000002</v>
      </c>
      <c r="F238" s="10"/>
      <c r="G238" s="10">
        <v>1</v>
      </c>
      <c r="H238" s="12">
        <v>52.142859999999999</v>
      </c>
      <c r="I238" s="12">
        <f t="shared" si="7"/>
        <v>4.7753422040908385E-2</v>
      </c>
    </row>
    <row r="239" spans="2:9" x14ac:dyDescent="0.3">
      <c r="B239" s="10"/>
      <c r="C239" s="10">
        <v>231</v>
      </c>
      <c r="D239" s="10" t="s">
        <v>116</v>
      </c>
      <c r="E239" s="52">
        <v>2</v>
      </c>
      <c r="F239" s="10"/>
      <c r="G239" s="10">
        <v>1</v>
      </c>
      <c r="H239" s="12">
        <v>104.29</v>
      </c>
      <c r="I239" s="12">
        <f t="shared" si="7"/>
        <v>1.9177294083804773E-2</v>
      </c>
    </row>
    <row r="240" spans="2:9" x14ac:dyDescent="0.3">
      <c r="B240" s="10"/>
      <c r="C240" s="10">
        <v>232</v>
      </c>
      <c r="D240" s="10" t="s">
        <v>117</v>
      </c>
      <c r="E240" s="52">
        <v>20</v>
      </c>
      <c r="F240" s="10"/>
      <c r="G240" s="10">
        <v>1</v>
      </c>
      <c r="H240" s="12">
        <v>521.42859999999996</v>
      </c>
      <c r="I240" s="12">
        <f t="shared" si="7"/>
        <v>3.8356162281854123E-2</v>
      </c>
    </row>
    <row r="241" spans="2:9" x14ac:dyDescent="0.3">
      <c r="B241" s="10"/>
      <c r="C241" s="10">
        <v>233</v>
      </c>
      <c r="D241" s="10" t="s">
        <v>118</v>
      </c>
      <c r="E241" s="52">
        <v>25</v>
      </c>
      <c r="F241" s="10"/>
      <c r="G241" s="10">
        <v>1</v>
      </c>
      <c r="H241" s="12">
        <v>1042.857</v>
      </c>
      <c r="I241" s="12">
        <f t="shared" ref="I241:I272" si="8">+(E241*G241)/H241</f>
        <v>2.3972606023644663E-2</v>
      </c>
    </row>
    <row r="242" spans="2:9" x14ac:dyDescent="0.3">
      <c r="B242" s="10"/>
      <c r="C242" s="10">
        <v>234</v>
      </c>
      <c r="D242" s="10" t="s">
        <v>119</v>
      </c>
      <c r="E242" s="52">
        <v>2</v>
      </c>
      <c r="F242" s="10"/>
      <c r="G242" s="10">
        <v>1</v>
      </c>
      <c r="H242" s="12">
        <v>1042.857</v>
      </c>
      <c r="I242" s="12">
        <f t="shared" si="8"/>
        <v>1.9178084818915729E-3</v>
      </c>
    </row>
    <row r="243" spans="2:9" x14ac:dyDescent="0.3">
      <c r="B243" s="10"/>
      <c r="C243" s="10">
        <v>235</v>
      </c>
      <c r="D243" s="10" t="s">
        <v>192</v>
      </c>
      <c r="E243" s="52">
        <v>28</v>
      </c>
      <c r="F243" s="10"/>
      <c r="G243" s="10">
        <v>1</v>
      </c>
      <c r="H243" s="12">
        <v>521.42859999999996</v>
      </c>
      <c r="I243" s="12">
        <f t="shared" si="8"/>
        <v>5.3698627194595776E-2</v>
      </c>
    </row>
    <row r="244" spans="2:9" x14ac:dyDescent="0.3">
      <c r="B244" s="10"/>
      <c r="C244" s="10">
        <v>236</v>
      </c>
      <c r="D244" s="10" t="s">
        <v>935</v>
      </c>
      <c r="E244" s="52">
        <v>36</v>
      </c>
      <c r="F244" s="10"/>
      <c r="G244" s="10">
        <v>2</v>
      </c>
      <c r="H244" s="12">
        <v>104.29</v>
      </c>
      <c r="I244" s="12">
        <f t="shared" si="8"/>
        <v>0.69038258701697186</v>
      </c>
    </row>
    <row r="245" spans="2:9" x14ac:dyDescent="0.3">
      <c r="B245" s="10"/>
      <c r="C245" s="10">
        <v>237</v>
      </c>
      <c r="D245" s="10" t="s">
        <v>194</v>
      </c>
      <c r="E245" s="52">
        <v>9.5</v>
      </c>
      <c r="F245" s="10"/>
      <c r="G245" s="10">
        <v>2</v>
      </c>
      <c r="H245" s="12">
        <v>104.29</v>
      </c>
      <c r="I245" s="12">
        <f t="shared" si="8"/>
        <v>0.18218429379614534</v>
      </c>
    </row>
    <row r="246" spans="2:9" x14ac:dyDescent="0.3">
      <c r="B246" s="10"/>
      <c r="C246" s="10">
        <v>238</v>
      </c>
      <c r="D246" s="10" t="s">
        <v>195</v>
      </c>
      <c r="E246" s="52">
        <v>6</v>
      </c>
      <c r="F246" s="10"/>
      <c r="G246" s="10">
        <v>3</v>
      </c>
      <c r="H246" s="12">
        <v>104.29</v>
      </c>
      <c r="I246" s="12">
        <f t="shared" si="8"/>
        <v>0.17259564675424297</v>
      </c>
    </row>
    <row r="247" spans="2:9" x14ac:dyDescent="0.3">
      <c r="B247" s="10"/>
      <c r="C247" s="10">
        <v>239</v>
      </c>
      <c r="D247" s="10" t="s">
        <v>196</v>
      </c>
      <c r="E247" s="52">
        <v>7</v>
      </c>
      <c r="F247" s="10"/>
      <c r="G247" s="10">
        <v>1</v>
      </c>
      <c r="H247" s="12">
        <v>104.28570000000001</v>
      </c>
      <c r="I247" s="12">
        <f t="shared" si="8"/>
        <v>6.7123296866205051E-2</v>
      </c>
    </row>
    <row r="248" spans="2:9" x14ac:dyDescent="0.3">
      <c r="B248" s="10"/>
      <c r="C248" s="10">
        <v>240</v>
      </c>
      <c r="D248" s="10" t="s">
        <v>197</v>
      </c>
      <c r="E248" s="52">
        <v>13</v>
      </c>
      <c r="F248" s="10"/>
      <c r="G248" s="10">
        <v>1</v>
      </c>
      <c r="H248" s="12">
        <v>521.42859999999996</v>
      </c>
      <c r="I248" s="12">
        <f t="shared" si="8"/>
        <v>2.493150548320518E-2</v>
      </c>
    </row>
    <row r="249" spans="2:9" x14ac:dyDescent="0.3">
      <c r="B249" s="10"/>
      <c r="C249" s="10">
        <v>241</v>
      </c>
      <c r="D249" s="10" t="s">
        <v>198</v>
      </c>
      <c r="E249" s="52">
        <v>12</v>
      </c>
      <c r="F249" s="10"/>
      <c r="G249" s="10">
        <v>1</v>
      </c>
      <c r="H249" s="12">
        <v>260.71429999999998</v>
      </c>
      <c r="I249" s="12">
        <f t="shared" si="8"/>
        <v>4.6027394738224953E-2</v>
      </c>
    </row>
    <row r="250" spans="2:9" x14ac:dyDescent="0.3">
      <c r="B250" s="10"/>
      <c r="C250" s="10">
        <v>242</v>
      </c>
      <c r="D250" s="10" t="s">
        <v>189</v>
      </c>
      <c r="E250" s="52">
        <v>0.63</v>
      </c>
      <c r="F250" s="10"/>
      <c r="G250" s="10">
        <v>1</v>
      </c>
      <c r="H250" s="12">
        <v>2</v>
      </c>
      <c r="I250" s="12">
        <f t="shared" si="8"/>
        <v>0.315</v>
      </c>
    </row>
    <row r="251" spans="2:9" x14ac:dyDescent="0.3">
      <c r="B251" s="10"/>
      <c r="C251" s="10">
        <v>243</v>
      </c>
      <c r="D251" s="10" t="s">
        <v>199</v>
      </c>
      <c r="E251" s="52">
        <v>2.1</v>
      </c>
      <c r="F251" s="10"/>
      <c r="G251" s="10">
        <v>1</v>
      </c>
      <c r="H251" s="12">
        <v>4.3452380000000002</v>
      </c>
      <c r="I251" s="12">
        <f t="shared" si="8"/>
        <v>0.48328768182548343</v>
      </c>
    </row>
    <row r="252" spans="2:9" x14ac:dyDescent="0.3">
      <c r="B252" s="10"/>
      <c r="C252" s="10">
        <v>244</v>
      </c>
      <c r="D252" s="10" t="s">
        <v>200</v>
      </c>
      <c r="E252" s="52">
        <v>8.99</v>
      </c>
      <c r="F252" s="10"/>
      <c r="G252" s="10">
        <v>1</v>
      </c>
      <c r="H252" s="12">
        <v>52.142859999999999</v>
      </c>
      <c r="I252" s="12">
        <f t="shared" si="8"/>
        <v>0.17241094945693428</v>
      </c>
    </row>
    <row r="253" spans="2:9" x14ac:dyDescent="0.3">
      <c r="B253" s="10"/>
      <c r="C253" s="10">
        <v>245</v>
      </c>
      <c r="D253" s="10" t="s">
        <v>115</v>
      </c>
      <c r="E253" s="52">
        <v>5</v>
      </c>
      <c r="F253" s="10"/>
      <c r="G253" s="10">
        <v>1</v>
      </c>
      <c r="H253" s="12">
        <v>365</v>
      </c>
      <c r="I253" s="12">
        <f t="shared" si="8"/>
        <v>1.3698630136986301E-2</v>
      </c>
    </row>
    <row r="254" spans="2:9" x14ac:dyDescent="0.3">
      <c r="B254" s="10"/>
      <c r="C254" s="10">
        <v>246</v>
      </c>
      <c r="D254" s="10" t="s">
        <v>116</v>
      </c>
      <c r="E254" s="52">
        <v>2</v>
      </c>
      <c r="F254" s="10"/>
      <c r="G254" s="10">
        <v>2</v>
      </c>
      <c r="H254" s="12">
        <v>104.29</v>
      </c>
      <c r="I254" s="12">
        <f t="shared" si="8"/>
        <v>3.8354588167609546E-2</v>
      </c>
    </row>
    <row r="255" spans="2:9" x14ac:dyDescent="0.3">
      <c r="B255" s="10"/>
      <c r="C255" s="10">
        <v>247</v>
      </c>
      <c r="D255" s="10" t="s">
        <v>117</v>
      </c>
      <c r="E255" s="52">
        <v>20</v>
      </c>
      <c r="F255" s="10"/>
      <c r="G255" s="10">
        <v>1</v>
      </c>
      <c r="H255" s="12">
        <v>521.42859999999996</v>
      </c>
      <c r="I255" s="12">
        <f t="shared" si="8"/>
        <v>3.8356162281854123E-2</v>
      </c>
    </row>
    <row r="256" spans="2:9" x14ac:dyDescent="0.3">
      <c r="B256" s="10"/>
      <c r="C256" s="10">
        <v>248</v>
      </c>
      <c r="D256" s="10" t="s">
        <v>118</v>
      </c>
      <c r="E256" s="52">
        <v>25</v>
      </c>
      <c r="F256" s="10"/>
      <c r="G256" s="10">
        <v>1</v>
      </c>
      <c r="H256" s="12">
        <v>1042.857</v>
      </c>
      <c r="I256" s="12">
        <f t="shared" si="8"/>
        <v>2.3972606023644663E-2</v>
      </c>
    </row>
    <row r="257" spans="2:11" x14ac:dyDescent="0.3">
      <c r="B257" s="10"/>
      <c r="C257" s="10">
        <v>249</v>
      </c>
      <c r="D257" s="10" t="s">
        <v>119</v>
      </c>
      <c r="E257" s="52">
        <v>2</v>
      </c>
      <c r="F257" s="10"/>
      <c r="G257" s="10">
        <v>1</v>
      </c>
      <c r="H257" s="12">
        <v>1042.857</v>
      </c>
      <c r="I257" s="12">
        <f t="shared" si="8"/>
        <v>1.9178084818915729E-3</v>
      </c>
    </row>
    <row r="258" spans="2:11" x14ac:dyDescent="0.3">
      <c r="B258" s="10"/>
      <c r="C258" s="10">
        <v>250</v>
      </c>
      <c r="D258" s="10" t="s">
        <v>120</v>
      </c>
      <c r="E258" s="52">
        <v>15</v>
      </c>
      <c r="F258" s="10"/>
      <c r="G258" s="10">
        <v>1</v>
      </c>
      <c r="H258" s="12">
        <v>156.42859999999999</v>
      </c>
      <c r="I258" s="12">
        <f t="shared" si="8"/>
        <v>9.5890393444677008E-2</v>
      </c>
    </row>
    <row r="259" spans="2:11" x14ac:dyDescent="0.3">
      <c r="B259" s="10"/>
      <c r="C259" s="10">
        <v>251</v>
      </c>
      <c r="D259" s="10" t="s">
        <v>121</v>
      </c>
      <c r="E259" s="52">
        <v>7.79</v>
      </c>
      <c r="F259" s="10"/>
      <c r="G259" s="10">
        <v>1</v>
      </c>
      <c r="H259" s="12">
        <v>1042.857</v>
      </c>
      <c r="I259" s="12">
        <f t="shared" si="8"/>
        <v>7.4698640369676769E-3</v>
      </c>
    </row>
    <row r="260" spans="2:11" x14ac:dyDescent="0.3">
      <c r="B260" s="10"/>
      <c r="C260" s="10">
        <v>252</v>
      </c>
      <c r="D260" s="10" t="s">
        <v>201</v>
      </c>
      <c r="E260" s="52">
        <v>79.98</v>
      </c>
      <c r="F260" s="10"/>
      <c r="G260" s="10">
        <v>1</v>
      </c>
      <c r="H260" s="12">
        <v>521.42859999999996</v>
      </c>
      <c r="I260" s="12">
        <f t="shared" si="8"/>
        <v>0.15338629296513465</v>
      </c>
      <c r="K260" s="72"/>
    </row>
    <row r="261" spans="2:11" ht="14.5" x14ac:dyDescent="0.35">
      <c r="B261" s="10"/>
      <c r="C261" s="10">
        <v>253</v>
      </c>
      <c r="D261" s="10" t="s">
        <v>202</v>
      </c>
      <c r="E261" s="54">
        <v>195</v>
      </c>
      <c r="F261" s="10"/>
      <c r="G261" s="10">
        <v>1</v>
      </c>
      <c r="H261" s="45">
        <v>417.14</v>
      </c>
      <c r="I261" s="12">
        <f t="shared" si="8"/>
        <v>0.46746895526681692</v>
      </c>
    </row>
    <row r="262" spans="2:11" x14ac:dyDescent="0.3">
      <c r="B262" s="10"/>
      <c r="C262" s="10">
        <v>254</v>
      </c>
      <c r="D262" s="10" t="s">
        <v>203</v>
      </c>
      <c r="E262" s="52">
        <v>175</v>
      </c>
      <c r="F262" s="10"/>
      <c r="G262" s="10">
        <v>1</v>
      </c>
      <c r="H262" s="12">
        <v>521.42859999999996</v>
      </c>
      <c r="I262" s="12">
        <f t="shared" si="8"/>
        <v>0.3356164199662236</v>
      </c>
    </row>
    <row r="263" spans="2:11" x14ac:dyDescent="0.3">
      <c r="B263" s="10"/>
      <c r="C263" s="10">
        <v>255</v>
      </c>
      <c r="D263" s="10" t="s">
        <v>204</v>
      </c>
      <c r="E263" s="52">
        <v>72</v>
      </c>
      <c r="F263" s="10"/>
      <c r="G263" s="10">
        <v>1</v>
      </c>
      <c r="H263" s="12">
        <v>521.42859999999996</v>
      </c>
      <c r="I263" s="12">
        <f t="shared" si="8"/>
        <v>0.13808218421467486</v>
      </c>
    </row>
    <row r="264" spans="2:11" x14ac:dyDescent="0.3">
      <c r="B264" s="10"/>
      <c r="C264" s="10">
        <v>256</v>
      </c>
      <c r="D264" s="10" t="s">
        <v>205</v>
      </c>
      <c r="E264" s="52">
        <v>30</v>
      </c>
      <c r="F264" s="10"/>
      <c r="G264" s="10">
        <v>1</v>
      </c>
      <c r="H264" s="12">
        <v>521.42859999999996</v>
      </c>
      <c r="I264" s="12">
        <f t="shared" si="8"/>
        <v>5.7534243422781184E-2</v>
      </c>
    </row>
    <row r="265" spans="2:11" x14ac:dyDescent="0.3">
      <c r="B265" s="10"/>
      <c r="C265" s="10">
        <v>257</v>
      </c>
      <c r="D265" s="10" t="s">
        <v>126</v>
      </c>
      <c r="E265" s="52">
        <v>4</v>
      </c>
      <c r="F265" s="10"/>
      <c r="G265" s="10">
        <v>1</v>
      </c>
      <c r="H265" s="12">
        <v>521.42859999999996</v>
      </c>
      <c r="I265" s="12">
        <f t="shared" si="8"/>
        <v>7.6712324563708249E-3</v>
      </c>
    </row>
    <row r="266" spans="2:11" x14ac:dyDescent="0.3">
      <c r="B266" s="10"/>
      <c r="C266" s="10">
        <v>258</v>
      </c>
      <c r="D266" s="10" t="s">
        <v>206</v>
      </c>
      <c r="E266" s="52">
        <v>17.5</v>
      </c>
      <c r="F266" s="10"/>
      <c r="G266" s="10">
        <v>1</v>
      </c>
      <c r="H266" s="12">
        <v>260.71429999999998</v>
      </c>
      <c r="I266" s="12">
        <f t="shared" si="8"/>
        <v>6.7123283993244715E-2</v>
      </c>
    </row>
    <row r="267" spans="2:11" x14ac:dyDescent="0.3">
      <c r="B267" s="10"/>
      <c r="C267" s="10">
        <v>259</v>
      </c>
      <c r="D267" s="10" t="s">
        <v>207</v>
      </c>
      <c r="E267" s="52">
        <v>7.5</v>
      </c>
      <c r="F267" s="10"/>
      <c r="G267" s="10">
        <v>2</v>
      </c>
      <c r="H267" s="12">
        <v>104.28570000000001</v>
      </c>
      <c r="I267" s="12">
        <f t="shared" si="8"/>
        <v>0.14383563614186795</v>
      </c>
    </row>
    <row r="268" spans="2:11" x14ac:dyDescent="0.3">
      <c r="B268" s="10"/>
      <c r="C268" s="10">
        <v>260</v>
      </c>
      <c r="D268" s="10" t="s">
        <v>208</v>
      </c>
      <c r="E268" s="52">
        <v>25</v>
      </c>
      <c r="F268" s="10"/>
      <c r="G268" s="10">
        <v>1</v>
      </c>
      <c r="H268" s="12">
        <v>208.57140000000001</v>
      </c>
      <c r="I268" s="12">
        <f t="shared" si="8"/>
        <v>0.1198630301182233</v>
      </c>
    </row>
    <row r="269" spans="2:11" x14ac:dyDescent="0.3">
      <c r="B269" s="10"/>
      <c r="C269" s="10">
        <v>261</v>
      </c>
      <c r="D269" s="10" t="s">
        <v>209</v>
      </c>
      <c r="E269" s="52">
        <v>10</v>
      </c>
      <c r="F269" s="10"/>
      <c r="G269" s="10">
        <v>2</v>
      </c>
      <c r="H269" s="12">
        <v>208.57140000000001</v>
      </c>
      <c r="I269" s="12">
        <f t="shared" si="8"/>
        <v>9.5890424094578638E-2</v>
      </c>
    </row>
    <row r="270" spans="2:11" x14ac:dyDescent="0.3">
      <c r="B270" s="10"/>
      <c r="C270" s="10">
        <v>262</v>
      </c>
      <c r="D270" s="10" t="s">
        <v>210</v>
      </c>
      <c r="E270" s="52">
        <v>19.5</v>
      </c>
      <c r="F270" s="10"/>
      <c r="G270" s="10">
        <v>2</v>
      </c>
      <c r="H270" s="12">
        <v>208.57140000000001</v>
      </c>
      <c r="I270" s="12">
        <f t="shared" si="8"/>
        <v>0.18698632698442835</v>
      </c>
    </row>
    <row r="271" spans="2:11" x14ac:dyDescent="0.3">
      <c r="B271" s="10"/>
      <c r="C271" s="10">
        <v>263</v>
      </c>
      <c r="D271" s="10" t="s">
        <v>211</v>
      </c>
      <c r="E271" s="52">
        <v>7.5</v>
      </c>
      <c r="F271" s="10"/>
      <c r="G271" s="10">
        <v>2</v>
      </c>
      <c r="H271" s="12">
        <v>208.57140000000001</v>
      </c>
      <c r="I271" s="12">
        <f t="shared" si="8"/>
        <v>7.1917818070933975E-2</v>
      </c>
    </row>
    <row r="272" spans="2:11" x14ac:dyDescent="0.3">
      <c r="B272" s="10"/>
      <c r="C272" s="10">
        <v>264</v>
      </c>
      <c r="D272" s="10" t="s">
        <v>212</v>
      </c>
      <c r="E272" s="52">
        <v>7.5</v>
      </c>
      <c r="F272" s="10"/>
      <c r="G272" s="10">
        <v>2</v>
      </c>
      <c r="H272" s="12">
        <v>52.142859999999999</v>
      </c>
      <c r="I272" s="12">
        <f t="shared" si="8"/>
        <v>0.28767121711390592</v>
      </c>
    </row>
    <row r="273" spans="2:12" x14ac:dyDescent="0.3">
      <c r="B273" s="10"/>
      <c r="C273" s="10">
        <v>265</v>
      </c>
      <c r="D273" s="10" t="s">
        <v>213</v>
      </c>
      <c r="E273" s="52">
        <v>3.6</v>
      </c>
      <c r="F273" s="10"/>
      <c r="G273" s="10">
        <v>1</v>
      </c>
      <c r="H273" s="12">
        <v>521.42859999999996</v>
      </c>
      <c r="I273" s="12">
        <f t="shared" ref="I273:I276" si="9">+(E273*G273)/H273</f>
        <v>6.9041092107337424E-3</v>
      </c>
    </row>
    <row r="274" spans="2:12" x14ac:dyDescent="0.3">
      <c r="B274" s="10"/>
      <c r="C274" s="10">
        <v>266</v>
      </c>
      <c r="D274" s="10" t="s">
        <v>214</v>
      </c>
      <c r="E274" s="52">
        <v>3.6</v>
      </c>
      <c r="F274" s="10"/>
      <c r="G274" s="10">
        <v>1</v>
      </c>
      <c r="H274" s="12">
        <v>521.42859999999996</v>
      </c>
      <c r="I274" s="12">
        <f t="shared" si="9"/>
        <v>6.9041092107337424E-3</v>
      </c>
    </row>
    <row r="275" spans="2:12" x14ac:dyDescent="0.3">
      <c r="B275" s="10"/>
      <c r="C275" s="10">
        <v>267</v>
      </c>
      <c r="D275" s="10" t="s">
        <v>215</v>
      </c>
      <c r="E275" s="52">
        <v>6.36</v>
      </c>
      <c r="F275" s="10"/>
      <c r="G275" s="10">
        <v>4</v>
      </c>
      <c r="H275" s="12">
        <v>52.142859999999999</v>
      </c>
      <c r="I275" s="12">
        <f t="shared" si="9"/>
        <v>0.48789038422518444</v>
      </c>
    </row>
    <row r="276" spans="2:12" x14ac:dyDescent="0.3">
      <c r="B276" s="10"/>
      <c r="C276" s="10">
        <v>268</v>
      </c>
      <c r="D276" s="10" t="s">
        <v>216</v>
      </c>
      <c r="E276" s="52">
        <v>20</v>
      </c>
      <c r="F276" s="10"/>
      <c r="G276" s="10">
        <v>1</v>
      </c>
      <c r="H276" s="12">
        <v>4.3499999999999996</v>
      </c>
      <c r="I276" s="12">
        <f t="shared" si="9"/>
        <v>4.597701149425288</v>
      </c>
      <c r="J276" s="21" t="s">
        <v>807</v>
      </c>
      <c r="K276" s="72">
        <f>SUM(I145:I276)</f>
        <v>21.501657454350337</v>
      </c>
      <c r="L276" s="23">
        <f>COUNT(I145:I276)</f>
        <v>132</v>
      </c>
    </row>
    <row r="277" spans="2:12" x14ac:dyDescent="0.3">
      <c r="B277" s="11" t="s">
        <v>317</v>
      </c>
      <c r="C277" s="10"/>
      <c r="D277" s="10"/>
      <c r="E277" s="52"/>
      <c r="F277" s="10"/>
      <c r="G277" s="10"/>
      <c r="H277" s="12"/>
      <c r="I277" s="12"/>
    </row>
    <row r="278" spans="2:12" x14ac:dyDescent="0.3">
      <c r="B278" s="10"/>
      <c r="C278" s="10">
        <v>269</v>
      </c>
      <c r="D278" s="10" t="s">
        <v>944</v>
      </c>
      <c r="E278" s="52">
        <v>3.85</v>
      </c>
      <c r="F278" s="10"/>
      <c r="G278" s="10">
        <v>4</v>
      </c>
      <c r="H278" s="12">
        <v>52</v>
      </c>
      <c r="I278" s="12">
        <f t="shared" ref="I278:I316" si="10">+(E278*G278)/H278</f>
        <v>0.29615384615384616</v>
      </c>
    </row>
    <row r="279" spans="2:12" x14ac:dyDescent="0.3">
      <c r="B279" s="10"/>
      <c r="C279" s="10">
        <v>270</v>
      </c>
      <c r="D279" s="10" t="s">
        <v>218</v>
      </c>
      <c r="E279" s="52">
        <v>25</v>
      </c>
      <c r="F279" s="10"/>
      <c r="G279" s="10">
        <v>1</v>
      </c>
      <c r="H279" s="12">
        <v>104</v>
      </c>
      <c r="I279" s="12">
        <f t="shared" si="10"/>
        <v>0.24038461538461539</v>
      </c>
    </row>
    <row r="280" spans="2:12" x14ac:dyDescent="0.3">
      <c r="B280" s="10"/>
      <c r="C280" s="10">
        <v>271</v>
      </c>
      <c r="D280" s="10" t="s">
        <v>219</v>
      </c>
      <c r="E280" s="52">
        <v>100</v>
      </c>
      <c r="F280" s="10"/>
      <c r="G280" s="10">
        <v>1</v>
      </c>
      <c r="H280" s="12">
        <v>104</v>
      </c>
      <c r="I280" s="12">
        <f t="shared" si="10"/>
        <v>0.96153846153846156</v>
      </c>
    </row>
    <row r="281" spans="2:12" x14ac:dyDescent="0.3">
      <c r="B281" s="10"/>
      <c r="C281" s="10">
        <v>272</v>
      </c>
      <c r="D281" s="10" t="s">
        <v>220</v>
      </c>
      <c r="E281" s="52">
        <v>18.5</v>
      </c>
      <c r="F281" s="10"/>
      <c r="G281" s="10">
        <v>1</v>
      </c>
      <c r="H281" s="12">
        <v>26</v>
      </c>
      <c r="I281" s="12">
        <f t="shared" si="10"/>
        <v>0.71153846153846156</v>
      </c>
    </row>
    <row r="282" spans="2:12" x14ac:dyDescent="0.3">
      <c r="B282" s="10"/>
      <c r="C282" s="10">
        <v>273</v>
      </c>
      <c r="D282" s="10" t="s">
        <v>221</v>
      </c>
      <c r="E282" s="52">
        <v>50.5</v>
      </c>
      <c r="F282" s="10"/>
      <c r="G282" s="10">
        <v>1</v>
      </c>
      <c r="H282" s="12">
        <v>52</v>
      </c>
      <c r="I282" s="12">
        <f t="shared" si="10"/>
        <v>0.97115384615384615</v>
      </c>
    </row>
    <row r="283" spans="2:12" x14ac:dyDescent="0.3">
      <c r="B283" s="10"/>
      <c r="C283" s="10">
        <v>274</v>
      </c>
      <c r="D283" s="10" t="s">
        <v>222</v>
      </c>
      <c r="E283" s="52">
        <v>1.75</v>
      </c>
      <c r="F283" s="10"/>
      <c r="G283" s="10">
        <v>1</v>
      </c>
      <c r="H283" s="12">
        <v>52</v>
      </c>
      <c r="I283" s="12">
        <f t="shared" si="10"/>
        <v>3.3653846153846152E-2</v>
      </c>
    </row>
    <row r="284" spans="2:12" x14ac:dyDescent="0.3">
      <c r="B284" s="10"/>
      <c r="C284" s="10">
        <v>275</v>
      </c>
      <c r="D284" s="10" t="s">
        <v>223</v>
      </c>
      <c r="E284" s="52">
        <v>0.8</v>
      </c>
      <c r="F284" s="10"/>
      <c r="G284" s="10">
        <v>1</v>
      </c>
      <c r="H284" s="12">
        <v>9</v>
      </c>
      <c r="I284" s="12">
        <f t="shared" si="10"/>
        <v>8.8888888888888892E-2</v>
      </c>
    </row>
    <row r="285" spans="2:12" x14ac:dyDescent="0.3">
      <c r="B285" s="10"/>
      <c r="C285" s="10">
        <v>276</v>
      </c>
      <c r="D285" s="10" t="s">
        <v>224</v>
      </c>
      <c r="E285" s="52">
        <v>2</v>
      </c>
      <c r="F285" s="10"/>
      <c r="G285" s="10">
        <v>1</v>
      </c>
      <c r="H285" s="12">
        <v>9</v>
      </c>
      <c r="I285" s="12">
        <f t="shared" si="10"/>
        <v>0.22222222222222221</v>
      </c>
    </row>
    <row r="286" spans="2:12" x14ac:dyDescent="0.3">
      <c r="B286" s="10"/>
      <c r="C286" s="10">
        <v>277</v>
      </c>
      <c r="D286" s="10" t="s">
        <v>225</v>
      </c>
      <c r="E286" s="52">
        <v>6.99</v>
      </c>
      <c r="F286" s="10"/>
      <c r="G286" s="10">
        <v>1</v>
      </c>
      <c r="H286" s="12">
        <v>104</v>
      </c>
      <c r="I286" s="12">
        <f t="shared" si="10"/>
        <v>6.7211538461538461E-2</v>
      </c>
    </row>
    <row r="287" spans="2:12" x14ac:dyDescent="0.3">
      <c r="B287" s="10"/>
      <c r="C287" s="10">
        <v>278</v>
      </c>
      <c r="D287" s="10" t="s">
        <v>227</v>
      </c>
      <c r="E287" s="52">
        <v>40</v>
      </c>
      <c r="F287" s="10"/>
      <c r="G287" s="10">
        <v>1</v>
      </c>
      <c r="H287" s="12">
        <v>8</v>
      </c>
      <c r="I287" s="12">
        <f t="shared" si="10"/>
        <v>5</v>
      </c>
    </row>
    <row r="288" spans="2:12" x14ac:dyDescent="0.3">
      <c r="B288" s="10"/>
      <c r="C288" s="10">
        <v>279</v>
      </c>
      <c r="D288" s="10" t="s">
        <v>318</v>
      </c>
      <c r="E288" s="52">
        <v>19.989999999999998</v>
      </c>
      <c r="F288" s="10"/>
      <c r="G288" s="10">
        <v>1</v>
      </c>
      <c r="H288" s="12">
        <v>104</v>
      </c>
      <c r="I288" s="12">
        <f t="shared" si="10"/>
        <v>0.19221153846153843</v>
      </c>
    </row>
    <row r="289" spans="2:9" x14ac:dyDescent="0.3">
      <c r="B289" s="10"/>
      <c r="C289" s="10">
        <v>280</v>
      </c>
      <c r="D289" s="10" t="s">
        <v>319</v>
      </c>
      <c r="E289" s="52">
        <v>6.39</v>
      </c>
      <c r="F289" s="10"/>
      <c r="G289" s="10">
        <v>1</v>
      </c>
      <c r="H289" s="12">
        <v>104</v>
      </c>
      <c r="I289" s="12">
        <f t="shared" si="10"/>
        <v>6.1442307692307692E-2</v>
      </c>
    </row>
    <row r="290" spans="2:9" x14ac:dyDescent="0.3">
      <c r="B290" s="10"/>
      <c r="C290" s="10">
        <v>281</v>
      </c>
      <c r="D290" s="10" t="s">
        <v>228</v>
      </c>
      <c r="E290" s="52">
        <v>2.21</v>
      </c>
      <c r="F290" s="10"/>
      <c r="G290" s="10">
        <v>1</v>
      </c>
      <c r="H290" s="12">
        <v>5</v>
      </c>
      <c r="I290" s="12">
        <f t="shared" si="10"/>
        <v>0.442</v>
      </c>
    </row>
    <row r="291" spans="2:9" x14ac:dyDescent="0.3">
      <c r="B291" s="10"/>
      <c r="C291" s="10">
        <v>282</v>
      </c>
      <c r="D291" s="10" t="s">
        <v>229</v>
      </c>
      <c r="E291" s="52">
        <v>0.9</v>
      </c>
      <c r="F291" s="10"/>
      <c r="G291" s="10">
        <v>1</v>
      </c>
      <c r="H291" s="12">
        <v>4</v>
      </c>
      <c r="I291" s="12">
        <f t="shared" si="10"/>
        <v>0.22500000000000001</v>
      </c>
    </row>
    <row r="292" spans="2:9" x14ac:dyDescent="0.3">
      <c r="B292" s="10"/>
      <c r="C292" s="10">
        <v>283</v>
      </c>
      <c r="D292" s="10" t="s">
        <v>945</v>
      </c>
      <c r="E292" s="52">
        <v>1</v>
      </c>
      <c r="F292" s="10"/>
      <c r="G292" s="10">
        <v>1</v>
      </c>
      <c r="H292" s="12">
        <v>4</v>
      </c>
      <c r="I292" s="12">
        <f t="shared" si="10"/>
        <v>0.25</v>
      </c>
    </row>
    <row r="293" spans="2:9" x14ac:dyDescent="0.3">
      <c r="B293" s="10"/>
      <c r="C293" s="10">
        <v>284</v>
      </c>
      <c r="D293" s="10" t="s">
        <v>946</v>
      </c>
      <c r="E293" s="52">
        <v>1</v>
      </c>
      <c r="F293" s="10"/>
      <c r="G293" s="10">
        <v>1</v>
      </c>
      <c r="H293" s="12">
        <v>4</v>
      </c>
      <c r="I293" s="12">
        <f t="shared" si="10"/>
        <v>0.25</v>
      </c>
    </row>
    <row r="294" spans="2:9" x14ac:dyDescent="0.3">
      <c r="B294" s="10"/>
      <c r="C294" s="10">
        <v>285</v>
      </c>
      <c r="D294" s="10" t="s">
        <v>947</v>
      </c>
      <c r="E294" s="52">
        <v>1.4</v>
      </c>
      <c r="F294" s="10"/>
      <c r="G294" s="10">
        <v>1</v>
      </c>
      <c r="H294" s="12">
        <v>4</v>
      </c>
      <c r="I294" s="12">
        <f t="shared" si="10"/>
        <v>0.35</v>
      </c>
    </row>
    <row r="295" spans="2:9" x14ac:dyDescent="0.3">
      <c r="B295" s="10"/>
      <c r="C295" s="10">
        <v>286</v>
      </c>
      <c r="D295" s="10" t="s">
        <v>233</v>
      </c>
      <c r="E295" s="52">
        <v>1</v>
      </c>
      <c r="F295" s="10"/>
      <c r="G295" s="10">
        <v>1</v>
      </c>
      <c r="H295" s="12">
        <v>4</v>
      </c>
      <c r="I295" s="12">
        <f t="shared" si="10"/>
        <v>0.25</v>
      </c>
    </row>
    <row r="296" spans="2:9" x14ac:dyDescent="0.3">
      <c r="B296" s="10"/>
      <c r="C296" s="10">
        <v>287</v>
      </c>
      <c r="D296" s="10" t="s">
        <v>234</v>
      </c>
      <c r="E296" s="52">
        <v>1</v>
      </c>
      <c r="F296" s="10"/>
      <c r="G296" s="10">
        <v>1</v>
      </c>
      <c r="H296" s="12">
        <v>13</v>
      </c>
      <c r="I296" s="12">
        <f t="shared" si="10"/>
        <v>7.6923076923076927E-2</v>
      </c>
    </row>
    <row r="297" spans="2:9" x14ac:dyDescent="0.3">
      <c r="B297" s="10"/>
      <c r="C297" s="10">
        <v>288</v>
      </c>
      <c r="D297" s="10" t="s">
        <v>235</v>
      </c>
      <c r="E297" s="52">
        <v>0.47</v>
      </c>
      <c r="F297" s="10"/>
      <c r="G297" s="10">
        <v>1</v>
      </c>
      <c r="H297" s="12">
        <v>4</v>
      </c>
      <c r="I297" s="12">
        <f t="shared" si="10"/>
        <v>0.11749999999999999</v>
      </c>
    </row>
    <row r="298" spans="2:9" x14ac:dyDescent="0.3">
      <c r="B298" s="10"/>
      <c r="C298" s="10">
        <v>289</v>
      </c>
      <c r="D298" s="10" t="s">
        <v>236</v>
      </c>
      <c r="E298" s="52">
        <v>0.86</v>
      </c>
      <c r="F298" s="10"/>
      <c r="G298" s="10">
        <v>1</v>
      </c>
      <c r="H298" s="12">
        <v>4</v>
      </c>
      <c r="I298" s="12">
        <f t="shared" si="10"/>
        <v>0.215</v>
      </c>
    </row>
    <row r="299" spans="2:9" x14ac:dyDescent="0.3">
      <c r="B299" s="10"/>
      <c r="C299" s="10">
        <v>290</v>
      </c>
      <c r="D299" s="10" t="s">
        <v>320</v>
      </c>
      <c r="E299" s="52">
        <v>1.2</v>
      </c>
      <c r="F299" s="10"/>
      <c r="G299" s="10">
        <v>1</v>
      </c>
      <c r="H299" s="12">
        <v>4</v>
      </c>
      <c r="I299" s="12">
        <f t="shared" si="10"/>
        <v>0.3</v>
      </c>
    </row>
    <row r="300" spans="2:9" x14ac:dyDescent="0.3">
      <c r="B300" s="10"/>
      <c r="C300" s="10">
        <v>291</v>
      </c>
      <c r="D300" s="10" t="s">
        <v>321</v>
      </c>
      <c r="E300" s="52">
        <v>2.4900000000000002</v>
      </c>
      <c r="F300" s="10"/>
      <c r="G300" s="10">
        <v>1</v>
      </c>
      <c r="H300" s="12">
        <v>4</v>
      </c>
      <c r="I300" s="12">
        <f t="shared" si="10"/>
        <v>0.62250000000000005</v>
      </c>
    </row>
    <row r="301" spans="2:9" x14ac:dyDescent="0.3">
      <c r="B301" s="10"/>
      <c r="C301" s="10">
        <v>292</v>
      </c>
      <c r="D301" s="10" t="s">
        <v>238</v>
      </c>
      <c r="E301" s="52">
        <v>5.99</v>
      </c>
      <c r="F301" s="10"/>
      <c r="G301" s="10">
        <v>1</v>
      </c>
      <c r="H301" s="12">
        <v>4</v>
      </c>
      <c r="I301" s="12">
        <f t="shared" si="10"/>
        <v>1.4975000000000001</v>
      </c>
    </row>
    <row r="302" spans="2:9" x14ac:dyDescent="0.3">
      <c r="B302" s="10"/>
      <c r="C302" s="10">
        <v>293</v>
      </c>
      <c r="D302" s="10" t="s">
        <v>322</v>
      </c>
      <c r="E302" s="52">
        <v>1.2</v>
      </c>
      <c r="F302" s="10"/>
      <c r="G302" s="10">
        <v>1</v>
      </c>
      <c r="H302" s="12">
        <v>4</v>
      </c>
      <c r="I302" s="12">
        <f t="shared" si="10"/>
        <v>0.3</v>
      </c>
    </row>
    <row r="303" spans="2:9" x14ac:dyDescent="0.3">
      <c r="B303" s="10"/>
      <c r="C303" s="10">
        <v>294</v>
      </c>
      <c r="D303" s="10" t="s">
        <v>323</v>
      </c>
      <c r="E303" s="52">
        <v>1.5</v>
      </c>
      <c r="F303" s="10"/>
      <c r="G303" s="10">
        <v>1</v>
      </c>
      <c r="H303" s="12">
        <v>261</v>
      </c>
      <c r="I303" s="12">
        <f t="shared" si="10"/>
        <v>5.7471264367816091E-3</v>
      </c>
    </row>
    <row r="304" spans="2:9" x14ac:dyDescent="0.3">
      <c r="B304" s="10"/>
      <c r="C304" s="10">
        <v>295</v>
      </c>
      <c r="D304" s="10" t="s">
        <v>324</v>
      </c>
      <c r="E304" s="52">
        <v>1.2</v>
      </c>
      <c r="F304" s="10"/>
      <c r="G304" s="10">
        <v>1</v>
      </c>
      <c r="H304" s="12">
        <v>521</v>
      </c>
      <c r="I304" s="12">
        <f t="shared" si="10"/>
        <v>2.3032629558541267E-3</v>
      </c>
    </row>
    <row r="305" spans="2:12" x14ac:dyDescent="0.3">
      <c r="B305" s="10"/>
      <c r="C305" s="10">
        <v>296</v>
      </c>
      <c r="D305" s="10" t="s">
        <v>325</v>
      </c>
      <c r="E305" s="52">
        <v>3.6</v>
      </c>
      <c r="F305" s="10"/>
      <c r="G305" s="10">
        <v>1</v>
      </c>
      <c r="H305" s="12">
        <v>52</v>
      </c>
      <c r="I305" s="12">
        <f t="shared" si="10"/>
        <v>6.9230769230769235E-2</v>
      </c>
    </row>
    <row r="306" spans="2:12" x14ac:dyDescent="0.3">
      <c r="B306" s="10"/>
      <c r="C306" s="10">
        <v>297</v>
      </c>
      <c r="D306" s="10" t="s">
        <v>239</v>
      </c>
      <c r="E306" s="52">
        <v>3.2</v>
      </c>
      <c r="F306" s="10"/>
      <c r="G306" s="10">
        <v>1</v>
      </c>
      <c r="H306" s="12">
        <v>52</v>
      </c>
      <c r="I306" s="12">
        <f t="shared" si="10"/>
        <v>6.1538461538461542E-2</v>
      </c>
    </row>
    <row r="307" spans="2:12" x14ac:dyDescent="0.3">
      <c r="B307" s="10"/>
      <c r="C307" s="10">
        <v>298</v>
      </c>
      <c r="D307" s="10" t="s">
        <v>240</v>
      </c>
      <c r="E307" s="52">
        <v>0.6</v>
      </c>
      <c r="F307" s="10"/>
      <c r="G307" s="10">
        <v>1</v>
      </c>
      <c r="H307" s="12">
        <v>4</v>
      </c>
      <c r="I307" s="12">
        <f t="shared" si="10"/>
        <v>0.15</v>
      </c>
    </row>
    <row r="308" spans="2:12" x14ac:dyDescent="0.3">
      <c r="B308" s="10"/>
      <c r="C308" s="10">
        <v>299</v>
      </c>
      <c r="D308" s="10" t="s">
        <v>326</v>
      </c>
      <c r="E308" s="52">
        <v>0.8</v>
      </c>
      <c r="F308" s="10"/>
      <c r="G308" s="10">
        <v>1</v>
      </c>
      <c r="H308" s="12">
        <v>6</v>
      </c>
      <c r="I308" s="12">
        <f t="shared" si="10"/>
        <v>0.13333333333333333</v>
      </c>
    </row>
    <row r="309" spans="2:12" x14ac:dyDescent="0.3">
      <c r="B309" s="10"/>
      <c r="C309" s="10">
        <v>300</v>
      </c>
      <c r="D309" s="10" t="s">
        <v>241</v>
      </c>
      <c r="E309" s="52">
        <v>1</v>
      </c>
      <c r="F309" s="10"/>
      <c r="G309" s="10">
        <v>1</v>
      </c>
      <c r="H309" s="12">
        <v>26</v>
      </c>
      <c r="I309" s="12">
        <f t="shared" si="10"/>
        <v>3.8461538461538464E-2</v>
      </c>
    </row>
    <row r="310" spans="2:12" x14ac:dyDescent="0.3">
      <c r="B310" s="10"/>
      <c r="C310" s="10">
        <v>301</v>
      </c>
      <c r="D310" s="10" t="s">
        <v>327</v>
      </c>
      <c r="E310" s="52">
        <v>3</v>
      </c>
      <c r="F310" s="10"/>
      <c r="G310" s="10">
        <v>1</v>
      </c>
      <c r="H310" s="12">
        <v>4</v>
      </c>
      <c r="I310" s="12">
        <f t="shared" si="10"/>
        <v>0.75</v>
      </c>
    </row>
    <row r="311" spans="2:12" x14ac:dyDescent="0.3">
      <c r="B311" s="10"/>
      <c r="C311" s="10">
        <v>302</v>
      </c>
      <c r="D311" s="10" t="s">
        <v>328</v>
      </c>
      <c r="E311" s="52">
        <v>1</v>
      </c>
      <c r="F311" s="10"/>
      <c r="G311" s="10">
        <v>1</v>
      </c>
      <c r="H311" s="12">
        <v>4</v>
      </c>
      <c r="I311" s="12">
        <f t="shared" si="10"/>
        <v>0.25</v>
      </c>
    </row>
    <row r="312" spans="2:12" x14ac:dyDescent="0.3">
      <c r="B312" s="10"/>
      <c r="C312" s="10">
        <v>303</v>
      </c>
      <c r="D312" s="10" t="s">
        <v>329</v>
      </c>
      <c r="E312" s="52">
        <v>1.1000000000000001</v>
      </c>
      <c r="F312" s="10"/>
      <c r="G312" s="10">
        <v>1</v>
      </c>
      <c r="H312" s="12">
        <v>9</v>
      </c>
      <c r="I312" s="12">
        <f t="shared" si="10"/>
        <v>0.12222222222222223</v>
      </c>
    </row>
    <row r="313" spans="2:12" x14ac:dyDescent="0.3">
      <c r="B313" s="10"/>
      <c r="C313" s="10">
        <v>304</v>
      </c>
      <c r="D313" s="10" t="s">
        <v>330</v>
      </c>
      <c r="E313" s="52">
        <v>2.8</v>
      </c>
      <c r="F313" s="10"/>
      <c r="G313" s="10">
        <v>1</v>
      </c>
      <c r="H313" s="12">
        <v>17</v>
      </c>
      <c r="I313" s="12">
        <f t="shared" si="10"/>
        <v>0.16470588235294117</v>
      </c>
    </row>
    <row r="314" spans="2:12" x14ac:dyDescent="0.3">
      <c r="B314" s="10"/>
      <c r="C314" s="10">
        <v>305</v>
      </c>
      <c r="D314" s="10" t="s">
        <v>331</v>
      </c>
      <c r="E314" s="52">
        <v>24</v>
      </c>
      <c r="F314" s="10"/>
      <c r="G314" s="10">
        <v>1</v>
      </c>
      <c r="H314" s="12">
        <v>52</v>
      </c>
      <c r="I314" s="12">
        <f t="shared" si="10"/>
        <v>0.46153846153846156</v>
      </c>
    </row>
    <row r="315" spans="2:12" x14ac:dyDescent="0.3">
      <c r="B315" s="10"/>
      <c r="C315" s="10">
        <v>306</v>
      </c>
      <c r="D315" s="10" t="s">
        <v>247</v>
      </c>
      <c r="E315" s="52">
        <v>6</v>
      </c>
      <c r="F315" s="10"/>
      <c r="G315" s="10">
        <v>1</v>
      </c>
      <c r="H315" s="12">
        <v>521</v>
      </c>
      <c r="I315" s="12">
        <f t="shared" si="10"/>
        <v>1.1516314779270634E-2</v>
      </c>
    </row>
    <row r="316" spans="2:12" x14ac:dyDescent="0.3">
      <c r="B316" s="10"/>
      <c r="C316" s="10">
        <v>307</v>
      </c>
      <c r="D316" s="10" t="s">
        <v>332</v>
      </c>
      <c r="E316" s="52">
        <v>10</v>
      </c>
      <c r="F316" s="10"/>
      <c r="G316" s="10">
        <v>1</v>
      </c>
      <c r="H316" s="12">
        <v>4</v>
      </c>
      <c r="I316" s="12">
        <f t="shared" si="10"/>
        <v>2.5</v>
      </c>
      <c r="J316" s="21" t="s">
        <v>13</v>
      </c>
      <c r="K316" s="72">
        <f>SUM(I278:I316)</f>
        <v>18.463420022422284</v>
      </c>
      <c r="L316" s="23">
        <f>COUNT(I278:I316)</f>
        <v>39</v>
      </c>
    </row>
    <row r="317" spans="2:12" x14ac:dyDescent="0.3">
      <c r="B317" s="11" t="s">
        <v>14</v>
      </c>
      <c r="C317" s="10"/>
      <c r="D317" s="10"/>
      <c r="E317" s="52"/>
      <c r="F317" s="10"/>
      <c r="G317" s="10"/>
      <c r="H317" s="12"/>
      <c r="I317" s="12"/>
    </row>
    <row r="318" spans="2:12" x14ac:dyDescent="0.3">
      <c r="B318" s="10"/>
      <c r="C318" s="10">
        <v>308</v>
      </c>
      <c r="D318" s="10" t="s">
        <v>248</v>
      </c>
      <c r="E318" s="52">
        <v>30</v>
      </c>
      <c r="F318" s="10"/>
      <c r="G318" s="10">
        <v>1</v>
      </c>
      <c r="H318" s="12">
        <v>4</v>
      </c>
      <c r="I318" s="12">
        <f t="shared" ref="I318:I326" si="11">+(E318*G318)/H318</f>
        <v>7.5</v>
      </c>
    </row>
    <row r="319" spans="2:12" x14ac:dyDescent="0.3">
      <c r="B319" s="10" t="s">
        <v>1484</v>
      </c>
      <c r="C319" s="10">
        <v>309</v>
      </c>
      <c r="D319" s="10" t="s">
        <v>249</v>
      </c>
      <c r="E319" s="52">
        <v>399</v>
      </c>
      <c r="F319" s="10"/>
      <c r="G319" s="10">
        <v>1</v>
      </c>
      <c r="H319" s="12">
        <v>521</v>
      </c>
      <c r="I319" s="12">
        <f t="shared" si="11"/>
        <v>0.76583493282149717</v>
      </c>
    </row>
    <row r="320" spans="2:12" x14ac:dyDescent="0.3">
      <c r="B320" s="10"/>
      <c r="C320" s="10">
        <v>310</v>
      </c>
      <c r="D320" s="10" t="s">
        <v>250</v>
      </c>
      <c r="E320" s="52">
        <v>29.99</v>
      </c>
      <c r="F320" s="10"/>
      <c r="G320" s="10">
        <v>1</v>
      </c>
      <c r="H320" s="12">
        <v>521</v>
      </c>
      <c r="I320" s="12">
        <f t="shared" si="11"/>
        <v>5.7562380038387713E-2</v>
      </c>
    </row>
    <row r="321" spans="2:12" x14ac:dyDescent="0.3">
      <c r="B321" s="10"/>
      <c r="C321" s="10">
        <v>311</v>
      </c>
      <c r="D321" s="10" t="s">
        <v>251</v>
      </c>
      <c r="E321" s="52">
        <v>26.99</v>
      </c>
      <c r="F321" s="10"/>
      <c r="G321" s="10">
        <v>1</v>
      </c>
      <c r="H321" s="12">
        <v>521</v>
      </c>
      <c r="I321" s="12">
        <f t="shared" si="11"/>
        <v>5.1804222648752396E-2</v>
      </c>
    </row>
    <row r="322" spans="2:12" x14ac:dyDescent="0.3">
      <c r="B322" s="10"/>
      <c r="C322" s="10">
        <v>312</v>
      </c>
      <c r="D322" s="10" t="s">
        <v>252</v>
      </c>
      <c r="E322" s="52">
        <v>8.99</v>
      </c>
      <c r="F322" s="10"/>
      <c r="G322" s="10">
        <v>1</v>
      </c>
      <c r="H322" s="12">
        <v>521</v>
      </c>
      <c r="I322" s="12">
        <f t="shared" si="11"/>
        <v>1.7255278310940498E-2</v>
      </c>
    </row>
    <row r="323" spans="2:12" x14ac:dyDescent="0.3">
      <c r="B323" s="10"/>
      <c r="C323" s="10">
        <v>313</v>
      </c>
      <c r="D323" s="10" t="s">
        <v>253</v>
      </c>
      <c r="E323" s="52">
        <v>3.99</v>
      </c>
      <c r="F323" s="10"/>
      <c r="G323" s="10">
        <v>1</v>
      </c>
      <c r="H323" s="12">
        <v>521</v>
      </c>
      <c r="I323" s="12">
        <f t="shared" si="11"/>
        <v>7.6583493282149718E-3</v>
      </c>
    </row>
    <row r="324" spans="2:12" x14ac:dyDescent="0.3">
      <c r="B324" s="10"/>
      <c r="C324" s="10">
        <v>314</v>
      </c>
      <c r="D324" s="10" t="s">
        <v>333</v>
      </c>
      <c r="E324" s="52">
        <v>30</v>
      </c>
      <c r="F324" s="10"/>
      <c r="G324" s="10">
        <v>1</v>
      </c>
      <c r="H324" s="12">
        <v>52</v>
      </c>
      <c r="I324" s="12">
        <f t="shared" si="11"/>
        <v>0.57692307692307687</v>
      </c>
    </row>
    <row r="325" spans="2:12" x14ac:dyDescent="0.3">
      <c r="B325" s="10"/>
      <c r="C325" s="10">
        <v>315</v>
      </c>
      <c r="D325" s="10" t="s">
        <v>255</v>
      </c>
      <c r="E325" s="52">
        <v>10</v>
      </c>
      <c r="F325" s="10"/>
      <c r="G325" s="10">
        <v>1</v>
      </c>
      <c r="H325" s="12">
        <v>1</v>
      </c>
      <c r="I325" s="12">
        <f t="shared" si="11"/>
        <v>10</v>
      </c>
    </row>
    <row r="326" spans="2:12" x14ac:dyDescent="0.3">
      <c r="B326" s="10"/>
      <c r="C326" s="10">
        <v>316</v>
      </c>
      <c r="D326" s="10" t="s">
        <v>256</v>
      </c>
      <c r="E326" s="52">
        <v>100</v>
      </c>
      <c r="F326" s="10"/>
      <c r="G326" s="10">
        <v>1</v>
      </c>
      <c r="H326" s="12">
        <v>52</v>
      </c>
      <c r="I326" s="12">
        <f t="shared" si="11"/>
        <v>1.9230769230769231</v>
      </c>
      <c r="J326" s="21" t="s">
        <v>14</v>
      </c>
      <c r="K326" s="72">
        <f>SUM(I318:I326)</f>
        <v>20.900115163147792</v>
      </c>
      <c r="L326" s="23">
        <f>COUNT(I318:I326)</f>
        <v>9</v>
      </c>
    </row>
    <row r="327" spans="2:12" x14ac:dyDescent="0.3">
      <c r="B327" s="11" t="s">
        <v>334</v>
      </c>
      <c r="C327" s="10"/>
      <c r="D327" s="10"/>
      <c r="E327" s="52"/>
      <c r="F327" s="10"/>
      <c r="G327" s="10"/>
      <c r="H327" s="12"/>
      <c r="I327" s="12"/>
    </row>
    <row r="328" spans="2:12" x14ac:dyDescent="0.3">
      <c r="B328" s="10"/>
      <c r="C328" s="10">
        <v>317</v>
      </c>
      <c r="D328" s="10" t="s">
        <v>257</v>
      </c>
      <c r="E328" s="52">
        <v>160</v>
      </c>
      <c r="F328" s="10"/>
      <c r="G328" s="10">
        <v>1</v>
      </c>
      <c r="H328" s="12">
        <v>521</v>
      </c>
      <c r="I328" s="12">
        <f t="shared" ref="I328:I343" si="12">+(E328*G328)/H328</f>
        <v>0.30710172744721687</v>
      </c>
    </row>
    <row r="329" spans="2:12" x14ac:dyDescent="0.3">
      <c r="B329" s="10"/>
      <c r="C329" s="10">
        <v>318</v>
      </c>
      <c r="D329" s="10" t="s">
        <v>258</v>
      </c>
      <c r="E329" s="52">
        <v>29</v>
      </c>
      <c r="F329" s="10"/>
      <c r="G329" s="10">
        <v>1</v>
      </c>
      <c r="H329" s="12">
        <v>261</v>
      </c>
      <c r="I329" s="12">
        <f t="shared" si="12"/>
        <v>0.1111111111111111</v>
      </c>
    </row>
    <row r="330" spans="2:12" x14ac:dyDescent="0.3">
      <c r="B330" s="10"/>
      <c r="C330" s="10">
        <v>319</v>
      </c>
      <c r="D330" s="10" t="s">
        <v>259</v>
      </c>
      <c r="E330" s="52">
        <v>59</v>
      </c>
      <c r="F330" s="10"/>
      <c r="G330" s="10">
        <v>1</v>
      </c>
      <c r="H330" s="12">
        <v>261</v>
      </c>
      <c r="I330" s="12">
        <f t="shared" si="12"/>
        <v>0.22605363984674329</v>
      </c>
    </row>
    <row r="331" spans="2:12" x14ac:dyDescent="0.3">
      <c r="B331" s="10"/>
      <c r="C331" s="10">
        <v>320</v>
      </c>
      <c r="D331" s="10" t="s">
        <v>260</v>
      </c>
      <c r="E331" s="52">
        <v>379</v>
      </c>
      <c r="F331" s="10"/>
      <c r="G331" s="10">
        <v>1</v>
      </c>
      <c r="H331" s="12">
        <v>261</v>
      </c>
      <c r="I331" s="12">
        <f t="shared" si="12"/>
        <v>1.4521072796934866</v>
      </c>
    </row>
    <row r="332" spans="2:12" x14ac:dyDescent="0.3">
      <c r="B332" s="10"/>
      <c r="C332" s="10">
        <v>321</v>
      </c>
      <c r="D332" s="10" t="s">
        <v>261</v>
      </c>
      <c r="E332" s="52">
        <v>0.1</v>
      </c>
      <c r="F332" s="10"/>
      <c r="G332" s="10">
        <v>1</v>
      </c>
      <c r="H332" s="12">
        <v>52</v>
      </c>
      <c r="I332" s="12">
        <f t="shared" si="12"/>
        <v>1.9230769230769232E-3</v>
      </c>
    </row>
    <row r="333" spans="2:12" x14ac:dyDescent="0.3">
      <c r="B333" s="10"/>
      <c r="C333" s="10">
        <v>322</v>
      </c>
      <c r="D333" s="10" t="s">
        <v>335</v>
      </c>
      <c r="E333" s="52">
        <v>3.49</v>
      </c>
      <c r="F333" s="10"/>
      <c r="G333" s="10">
        <v>1</v>
      </c>
      <c r="H333" s="12">
        <v>521</v>
      </c>
      <c r="I333" s="12">
        <f t="shared" si="12"/>
        <v>6.6986564299424192E-3</v>
      </c>
    </row>
    <row r="334" spans="2:12" x14ac:dyDescent="0.3">
      <c r="B334" s="10"/>
      <c r="C334" s="10">
        <v>323</v>
      </c>
      <c r="D334" s="10" t="s">
        <v>262</v>
      </c>
      <c r="E334" s="52">
        <v>39.950000000000003</v>
      </c>
      <c r="F334" s="10"/>
      <c r="G334" s="10">
        <v>1</v>
      </c>
      <c r="H334" s="12">
        <v>52</v>
      </c>
      <c r="I334" s="12">
        <f t="shared" si="12"/>
        <v>0.76826923076923082</v>
      </c>
    </row>
    <row r="335" spans="2:12" x14ac:dyDescent="0.3">
      <c r="B335" s="10"/>
      <c r="C335" s="10">
        <v>324</v>
      </c>
      <c r="D335" s="10" t="s">
        <v>263</v>
      </c>
      <c r="E335" s="52">
        <v>256</v>
      </c>
      <c r="F335" s="10"/>
      <c r="G335" s="10">
        <v>1</v>
      </c>
      <c r="H335" s="12">
        <v>52</v>
      </c>
      <c r="I335" s="12">
        <f t="shared" si="12"/>
        <v>4.9230769230769234</v>
      </c>
    </row>
    <row r="336" spans="2:12" x14ac:dyDescent="0.3">
      <c r="B336" s="10"/>
      <c r="C336" s="10">
        <v>325</v>
      </c>
      <c r="D336" s="10" t="s">
        <v>263</v>
      </c>
      <c r="E336" s="52">
        <v>266</v>
      </c>
      <c r="F336" s="10"/>
      <c r="G336" s="10">
        <v>1</v>
      </c>
      <c r="H336" s="12">
        <v>52</v>
      </c>
      <c r="I336" s="12">
        <f t="shared" si="12"/>
        <v>5.115384615384615</v>
      </c>
    </row>
    <row r="337" spans="2:12" x14ac:dyDescent="0.3">
      <c r="B337" s="10"/>
      <c r="C337" s="10">
        <v>326</v>
      </c>
      <c r="D337" s="10" t="s">
        <v>264</v>
      </c>
      <c r="E337" s="52">
        <v>27</v>
      </c>
      <c r="F337" s="10"/>
      <c r="G337" s="10">
        <v>1</v>
      </c>
      <c r="H337" s="12">
        <v>4</v>
      </c>
      <c r="I337" s="12">
        <f t="shared" si="12"/>
        <v>6.75</v>
      </c>
    </row>
    <row r="338" spans="2:12" x14ac:dyDescent="0.3">
      <c r="B338" s="10"/>
      <c r="C338" s="10">
        <v>327</v>
      </c>
      <c r="D338" s="10" t="s">
        <v>265</v>
      </c>
      <c r="E338" s="52">
        <v>39.99</v>
      </c>
      <c r="F338" s="10"/>
      <c r="G338" s="10">
        <v>1</v>
      </c>
      <c r="H338" s="12">
        <v>1</v>
      </c>
      <c r="I338" s="12">
        <f t="shared" si="12"/>
        <v>39.99</v>
      </c>
    </row>
    <row r="339" spans="2:12" x14ac:dyDescent="0.3">
      <c r="B339" s="10"/>
      <c r="C339" s="10">
        <v>328</v>
      </c>
      <c r="D339" s="10" t="s">
        <v>266</v>
      </c>
      <c r="E339" s="52">
        <v>154.5</v>
      </c>
      <c r="F339" s="10"/>
      <c r="G339" s="10">
        <v>1</v>
      </c>
      <c r="H339" s="12">
        <v>52</v>
      </c>
      <c r="I339" s="12">
        <f t="shared" si="12"/>
        <v>2.9711538461538463</v>
      </c>
    </row>
    <row r="340" spans="2:12" x14ac:dyDescent="0.3">
      <c r="B340" s="10"/>
      <c r="C340" s="10">
        <v>329</v>
      </c>
      <c r="D340" s="10" t="s">
        <v>267</v>
      </c>
      <c r="E340" s="53">
        <v>145</v>
      </c>
      <c r="F340" s="10"/>
      <c r="G340" s="10">
        <v>1</v>
      </c>
      <c r="H340" s="12">
        <v>52</v>
      </c>
      <c r="I340" s="12">
        <f t="shared" si="12"/>
        <v>2.7884615384615383</v>
      </c>
    </row>
    <row r="341" spans="2:12" x14ac:dyDescent="0.3">
      <c r="B341" s="10"/>
      <c r="C341" s="10">
        <v>330</v>
      </c>
      <c r="D341" s="14" t="s">
        <v>793</v>
      </c>
      <c r="E341" s="53">
        <v>146</v>
      </c>
      <c r="F341" s="10"/>
      <c r="G341" s="10">
        <v>1</v>
      </c>
      <c r="H341" s="12">
        <v>52</v>
      </c>
      <c r="I341" s="12">
        <f t="shared" si="12"/>
        <v>2.8076923076923075</v>
      </c>
    </row>
    <row r="342" spans="2:12" x14ac:dyDescent="0.3">
      <c r="B342" s="10"/>
      <c r="C342" s="10">
        <v>331</v>
      </c>
      <c r="D342" s="14" t="s">
        <v>268</v>
      </c>
      <c r="E342" s="53">
        <v>135</v>
      </c>
      <c r="F342" s="10"/>
      <c r="G342" s="10">
        <v>1</v>
      </c>
      <c r="H342" s="12">
        <v>52</v>
      </c>
      <c r="I342" s="12">
        <f t="shared" si="12"/>
        <v>2.5961538461538463</v>
      </c>
    </row>
    <row r="343" spans="2:12" x14ac:dyDescent="0.3">
      <c r="B343" s="10"/>
      <c r="C343" s="10">
        <v>332</v>
      </c>
      <c r="D343" s="14" t="s">
        <v>269</v>
      </c>
      <c r="E343" s="53">
        <v>90</v>
      </c>
      <c r="F343" s="10"/>
      <c r="G343" s="10">
        <v>1</v>
      </c>
      <c r="H343" s="12">
        <v>521</v>
      </c>
      <c r="I343" s="12">
        <f t="shared" si="12"/>
        <v>0.17274472168905949</v>
      </c>
      <c r="J343" s="21" t="s">
        <v>15</v>
      </c>
      <c r="K343" s="72">
        <f>SUM(I328:I343)</f>
        <v>70.987932520832942</v>
      </c>
      <c r="L343" s="23">
        <f>COUNT(I328:I343)</f>
        <v>16</v>
      </c>
    </row>
    <row r="344" spans="2:12" x14ac:dyDescent="0.3">
      <c r="B344" s="10"/>
      <c r="C344" s="10"/>
      <c r="D344" s="10"/>
      <c r="E344" s="52"/>
      <c r="F344" s="10"/>
      <c r="G344" s="10"/>
      <c r="H344" s="12"/>
      <c r="I344" s="12"/>
    </row>
    <row r="345" spans="2:12" x14ac:dyDescent="0.3">
      <c r="B345" s="10"/>
      <c r="C345" s="10"/>
      <c r="D345" s="10"/>
      <c r="E345" s="52"/>
      <c r="F345" s="10"/>
      <c r="G345" s="10"/>
      <c r="H345" s="12"/>
      <c r="I345" s="12">
        <f>SUM(I4:I343)</f>
        <v>413.80815877908634</v>
      </c>
    </row>
  </sheetData>
  <autoFilter ref="B277:N277"/>
  <pageMargins left="0.7" right="0.7" top="0.75" bottom="0.75" header="0.3" footer="0.3"/>
  <pageSetup paperSize="9"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0"/>
  <sheetViews>
    <sheetView zoomScale="80" zoomScaleNormal="80" workbookViewId="0">
      <pane ySplit="2" topLeftCell="A142" activePane="bottomLeft" state="frozen"/>
      <selection pane="bottomLeft" activeCell="E175" sqref="E175:I175"/>
    </sheetView>
  </sheetViews>
  <sheetFormatPr defaultColWidth="9" defaultRowHeight="14" x14ac:dyDescent="0.3"/>
  <cols>
    <col min="1" max="1" width="3.83203125" style="23" customWidth="1"/>
    <col min="2" max="2" width="24.25" style="23" customWidth="1"/>
    <col min="3" max="3" width="4.33203125" style="23" bestFit="1" customWidth="1"/>
    <col min="4" max="4" width="43.25" style="23" customWidth="1"/>
    <col min="5" max="5" width="12" style="55" customWidth="1"/>
    <col min="6" max="6" width="10" style="23" bestFit="1" customWidth="1"/>
    <col min="7" max="7" width="7.75" style="23" bestFit="1" customWidth="1"/>
    <col min="8" max="8" width="17.58203125" style="8" bestFit="1" customWidth="1"/>
    <col min="9" max="9" width="14.33203125" style="8" bestFit="1" customWidth="1"/>
    <col min="10" max="10" width="12.33203125" style="8" customWidth="1"/>
    <col min="11" max="16384" width="9" style="23"/>
  </cols>
  <sheetData>
    <row r="1" spans="2:10" x14ac:dyDescent="0.3">
      <c r="B1" s="71" t="s">
        <v>777</v>
      </c>
    </row>
    <row r="2" spans="2:10" x14ac:dyDescent="0.3">
      <c r="B2" s="11" t="s">
        <v>8</v>
      </c>
      <c r="C2" s="11" t="s">
        <v>0</v>
      </c>
      <c r="D2" s="11" t="s">
        <v>1</v>
      </c>
      <c r="E2" s="56" t="s">
        <v>914</v>
      </c>
      <c r="F2" s="11" t="s">
        <v>3</v>
      </c>
      <c r="G2" s="11" t="s">
        <v>4</v>
      </c>
      <c r="H2" s="13" t="s">
        <v>5</v>
      </c>
      <c r="I2" s="13" t="s">
        <v>6</v>
      </c>
    </row>
    <row r="3" spans="2:10" x14ac:dyDescent="0.3">
      <c r="B3" s="11" t="s">
        <v>7</v>
      </c>
      <c r="C3" s="10"/>
      <c r="D3" s="10"/>
      <c r="E3" s="54"/>
      <c r="F3" s="10"/>
      <c r="G3" s="10"/>
      <c r="H3" s="12"/>
      <c r="I3" s="12"/>
      <c r="J3" s="9"/>
    </row>
    <row r="4" spans="2:10" x14ac:dyDescent="0.3">
      <c r="B4" s="10"/>
      <c r="C4" s="10">
        <v>1</v>
      </c>
      <c r="D4" s="10" t="s">
        <v>16</v>
      </c>
      <c r="E4" s="54">
        <v>0.89</v>
      </c>
      <c r="F4" s="10"/>
      <c r="G4" s="10">
        <v>2</v>
      </c>
      <c r="H4" s="46">
        <v>1.5</v>
      </c>
      <c r="I4" s="12">
        <f t="shared" ref="I4:I35" si="0">+(E4*G4)/H4</f>
        <v>1.1866666666666668</v>
      </c>
    </row>
    <row r="5" spans="2:10" x14ac:dyDescent="0.3">
      <c r="B5" s="10"/>
      <c r="C5" s="10">
        <v>2</v>
      </c>
      <c r="D5" s="10" t="s">
        <v>17</v>
      </c>
      <c r="E5" s="54">
        <v>1.1499999999999999</v>
      </c>
      <c r="F5" s="10"/>
      <c r="G5" s="10">
        <v>2</v>
      </c>
      <c r="H5" s="46">
        <v>1</v>
      </c>
      <c r="I5" s="12">
        <f t="shared" si="0"/>
        <v>2.2999999999999998</v>
      </c>
    </row>
    <row r="6" spans="2:10" x14ac:dyDescent="0.3">
      <c r="B6" s="10"/>
      <c r="C6" s="10">
        <v>3</v>
      </c>
      <c r="D6" s="10" t="s">
        <v>18</v>
      </c>
      <c r="E6" s="54">
        <v>5.27</v>
      </c>
      <c r="F6" s="10"/>
      <c r="G6" s="10">
        <v>1</v>
      </c>
      <c r="H6" s="46">
        <v>5</v>
      </c>
      <c r="I6" s="12">
        <f t="shared" si="0"/>
        <v>1.0539999999999998</v>
      </c>
    </row>
    <row r="7" spans="2:10" x14ac:dyDescent="0.3">
      <c r="B7" s="10"/>
      <c r="C7" s="10">
        <v>4</v>
      </c>
      <c r="D7" s="10" t="s">
        <v>336</v>
      </c>
      <c r="E7" s="54">
        <f>0.89*2</f>
        <v>1.78</v>
      </c>
      <c r="F7" s="10"/>
      <c r="G7" s="10">
        <v>1</v>
      </c>
      <c r="H7" s="46">
        <v>1.5</v>
      </c>
      <c r="I7" s="12">
        <f t="shared" si="0"/>
        <v>1.1866666666666668</v>
      </c>
    </row>
    <row r="8" spans="2:10" x14ac:dyDescent="0.3">
      <c r="B8" s="10"/>
      <c r="C8" s="10">
        <v>5</v>
      </c>
      <c r="D8" s="10" t="s">
        <v>337</v>
      </c>
      <c r="E8" s="54">
        <v>3</v>
      </c>
      <c r="F8" s="10"/>
      <c r="G8" s="10">
        <v>2</v>
      </c>
      <c r="H8" s="46">
        <v>1.6</v>
      </c>
      <c r="I8" s="12">
        <f t="shared" si="0"/>
        <v>3.75</v>
      </c>
    </row>
    <row r="9" spans="2:10" x14ac:dyDescent="0.3">
      <c r="B9" s="10"/>
      <c r="C9" s="10">
        <v>6</v>
      </c>
      <c r="D9" s="10" t="s">
        <v>22</v>
      </c>
      <c r="E9" s="54">
        <v>1.73</v>
      </c>
      <c r="F9" s="10"/>
      <c r="G9" s="10">
        <v>4</v>
      </c>
      <c r="H9" s="46">
        <v>1</v>
      </c>
      <c r="I9" s="12">
        <f t="shared" si="0"/>
        <v>6.92</v>
      </c>
    </row>
    <row r="10" spans="2:10" x14ac:dyDescent="0.3">
      <c r="B10" s="10"/>
      <c r="C10" s="10">
        <v>7</v>
      </c>
      <c r="D10" s="10" t="s">
        <v>23</v>
      </c>
      <c r="E10" s="54">
        <v>1.73</v>
      </c>
      <c r="F10" s="10"/>
      <c r="G10" s="10">
        <v>1</v>
      </c>
      <c r="H10" s="46">
        <v>1.9</v>
      </c>
      <c r="I10" s="12">
        <f t="shared" si="0"/>
        <v>0.91052631578947374</v>
      </c>
    </row>
    <row r="11" spans="2:10" x14ac:dyDescent="0.3">
      <c r="B11" s="10"/>
      <c r="C11" s="10">
        <v>8</v>
      </c>
      <c r="D11" s="10" t="s">
        <v>24</v>
      </c>
      <c r="E11" s="54">
        <v>1.7</v>
      </c>
      <c r="F11" s="10"/>
      <c r="G11" s="10">
        <v>1</v>
      </c>
      <c r="H11" s="46">
        <v>2</v>
      </c>
      <c r="I11" s="12">
        <f t="shared" si="0"/>
        <v>0.85</v>
      </c>
    </row>
    <row r="12" spans="2:10" x14ac:dyDescent="0.3">
      <c r="B12" s="10"/>
      <c r="C12" s="10">
        <v>9</v>
      </c>
      <c r="D12" s="10" t="s">
        <v>26</v>
      </c>
      <c r="E12" s="54">
        <v>2.1</v>
      </c>
      <c r="F12" s="10"/>
      <c r="G12" s="10">
        <v>1</v>
      </c>
      <c r="H12" s="46">
        <v>1.5</v>
      </c>
      <c r="I12" s="12">
        <f t="shared" si="0"/>
        <v>1.4000000000000001</v>
      </c>
    </row>
    <row r="13" spans="2:10" x14ac:dyDescent="0.3">
      <c r="B13" s="10"/>
      <c r="C13" s="10">
        <v>10</v>
      </c>
      <c r="D13" s="10" t="s">
        <v>338</v>
      </c>
      <c r="E13" s="54">
        <v>1.8</v>
      </c>
      <c r="F13" s="10"/>
      <c r="G13" s="10">
        <v>1</v>
      </c>
      <c r="H13" s="46">
        <v>1</v>
      </c>
      <c r="I13" s="12">
        <f t="shared" si="0"/>
        <v>1.8</v>
      </c>
    </row>
    <row r="14" spans="2:10" x14ac:dyDescent="0.3">
      <c r="B14" s="10"/>
      <c r="C14" s="10">
        <v>11</v>
      </c>
      <c r="D14" s="10" t="s">
        <v>339</v>
      </c>
      <c r="E14" s="54">
        <v>0.95</v>
      </c>
      <c r="F14" s="10"/>
      <c r="G14" s="10">
        <v>1</v>
      </c>
      <c r="H14" s="46">
        <v>1</v>
      </c>
      <c r="I14" s="12">
        <f t="shared" si="0"/>
        <v>0.95</v>
      </c>
    </row>
    <row r="15" spans="2:10" x14ac:dyDescent="0.3">
      <c r="B15" s="10"/>
      <c r="C15" s="10">
        <v>12</v>
      </c>
      <c r="D15" s="10" t="s">
        <v>340</v>
      </c>
      <c r="E15" s="54">
        <v>2.5</v>
      </c>
      <c r="F15" s="10"/>
      <c r="G15" s="10">
        <v>1</v>
      </c>
      <c r="H15" s="46">
        <v>1.3</v>
      </c>
      <c r="I15" s="12">
        <f t="shared" si="0"/>
        <v>1.9230769230769229</v>
      </c>
    </row>
    <row r="16" spans="2:10" x14ac:dyDescent="0.3">
      <c r="B16" s="10"/>
      <c r="C16" s="10">
        <v>13</v>
      </c>
      <c r="D16" s="10" t="s">
        <v>341</v>
      </c>
      <c r="E16" s="54">
        <v>2.63</v>
      </c>
      <c r="F16" s="10"/>
      <c r="G16" s="10">
        <v>3</v>
      </c>
      <c r="H16" s="46">
        <v>1.7</v>
      </c>
      <c r="I16" s="12">
        <f t="shared" si="0"/>
        <v>4.6411764705882348</v>
      </c>
    </row>
    <row r="17" spans="2:9" x14ac:dyDescent="0.3">
      <c r="B17" s="10"/>
      <c r="C17" s="10">
        <v>14</v>
      </c>
      <c r="D17" s="10" t="s">
        <v>27</v>
      </c>
      <c r="E17" s="54">
        <v>2.1</v>
      </c>
      <c r="F17" s="10"/>
      <c r="G17" s="10">
        <v>2</v>
      </c>
      <c r="H17" s="46">
        <v>1</v>
      </c>
      <c r="I17" s="12">
        <f t="shared" si="0"/>
        <v>4.2</v>
      </c>
    </row>
    <row r="18" spans="2:9" x14ac:dyDescent="0.3">
      <c r="B18" s="10"/>
      <c r="C18" s="10">
        <v>15</v>
      </c>
      <c r="D18" s="10" t="s">
        <v>274</v>
      </c>
      <c r="E18" s="54">
        <v>4.7300000000000004</v>
      </c>
      <c r="F18" s="10"/>
      <c r="G18" s="10">
        <v>1</v>
      </c>
      <c r="H18" s="46">
        <v>1.5</v>
      </c>
      <c r="I18" s="12">
        <f t="shared" si="0"/>
        <v>3.1533333333333338</v>
      </c>
    </row>
    <row r="19" spans="2:9" x14ac:dyDescent="0.3">
      <c r="B19" s="10"/>
      <c r="C19" s="10">
        <v>16</v>
      </c>
      <c r="D19" s="10" t="s">
        <v>274</v>
      </c>
      <c r="E19" s="54">
        <v>1.26</v>
      </c>
      <c r="F19" s="10"/>
      <c r="G19" s="10">
        <v>1</v>
      </c>
      <c r="H19" s="46">
        <v>1</v>
      </c>
      <c r="I19" s="12">
        <f t="shared" si="0"/>
        <v>1.26</v>
      </c>
    </row>
    <row r="20" spans="2:9" x14ac:dyDescent="0.3">
      <c r="B20" s="10"/>
      <c r="C20" s="10">
        <v>17</v>
      </c>
      <c r="D20" s="10" t="s">
        <v>342</v>
      </c>
      <c r="E20" s="54">
        <v>1</v>
      </c>
      <c r="F20" s="10"/>
      <c r="G20" s="10">
        <v>1</v>
      </c>
      <c r="H20" s="46">
        <v>1.5</v>
      </c>
      <c r="I20" s="12">
        <f t="shared" si="0"/>
        <v>0.66666666666666663</v>
      </c>
    </row>
    <row r="21" spans="2:9" x14ac:dyDescent="0.3">
      <c r="B21" s="10"/>
      <c r="C21" s="10">
        <v>18</v>
      </c>
      <c r="D21" s="10" t="s">
        <v>278</v>
      </c>
      <c r="E21" s="54">
        <v>1.58</v>
      </c>
      <c r="F21" s="10"/>
      <c r="G21" s="10">
        <v>1</v>
      </c>
      <c r="H21" s="46">
        <v>12</v>
      </c>
      <c r="I21" s="12">
        <f t="shared" si="0"/>
        <v>0.13166666666666668</v>
      </c>
    </row>
    <row r="22" spans="2:9" x14ac:dyDescent="0.3">
      <c r="B22" s="10"/>
      <c r="C22" s="10">
        <v>19</v>
      </c>
      <c r="D22" s="10" t="s">
        <v>30</v>
      </c>
      <c r="E22" s="54">
        <v>0.72</v>
      </c>
      <c r="F22" s="10"/>
      <c r="G22" s="10">
        <v>1</v>
      </c>
      <c r="H22" s="12">
        <v>200</v>
      </c>
      <c r="I22" s="12">
        <f t="shared" si="0"/>
        <v>3.5999999999999999E-3</v>
      </c>
    </row>
    <row r="23" spans="2:9" x14ac:dyDescent="0.3">
      <c r="B23" s="10"/>
      <c r="C23" s="10">
        <v>20</v>
      </c>
      <c r="D23" s="10" t="s">
        <v>31</v>
      </c>
      <c r="E23" s="54">
        <v>2</v>
      </c>
      <c r="F23" s="10"/>
      <c r="G23" s="10">
        <v>1</v>
      </c>
      <c r="H23" s="46">
        <v>2.5</v>
      </c>
      <c r="I23" s="12">
        <f t="shared" si="0"/>
        <v>0.8</v>
      </c>
    </row>
    <row r="24" spans="2:9" x14ac:dyDescent="0.3">
      <c r="B24" s="10"/>
      <c r="C24" s="10">
        <v>21</v>
      </c>
      <c r="D24" s="10" t="s">
        <v>343</v>
      </c>
      <c r="E24" s="54">
        <v>2.0499999999999998</v>
      </c>
      <c r="F24" s="10"/>
      <c r="G24" s="10">
        <v>1</v>
      </c>
      <c r="H24" s="46">
        <v>3.5</v>
      </c>
      <c r="I24" s="12">
        <f t="shared" si="0"/>
        <v>0.58571428571428563</v>
      </c>
    </row>
    <row r="25" spans="2:9" x14ac:dyDescent="0.3">
      <c r="B25" s="10"/>
      <c r="C25" s="10">
        <v>22</v>
      </c>
      <c r="D25" s="10" t="s">
        <v>344</v>
      </c>
      <c r="E25" s="54">
        <v>1.26</v>
      </c>
      <c r="F25" s="10"/>
      <c r="G25" s="10">
        <v>1</v>
      </c>
      <c r="H25" s="46">
        <v>8.6999999999999993</v>
      </c>
      <c r="I25" s="12">
        <f t="shared" si="0"/>
        <v>0.14482758620689656</v>
      </c>
    </row>
    <row r="26" spans="2:9" x14ac:dyDescent="0.3">
      <c r="B26" s="10"/>
      <c r="C26" s="10">
        <v>23</v>
      </c>
      <c r="D26" s="10" t="s">
        <v>47</v>
      </c>
      <c r="E26" s="54">
        <v>0.81</v>
      </c>
      <c r="F26" s="10"/>
      <c r="G26" s="10">
        <v>1</v>
      </c>
      <c r="H26" s="46">
        <v>1.2</v>
      </c>
      <c r="I26" s="12">
        <f t="shared" si="0"/>
        <v>0.67500000000000004</v>
      </c>
    </row>
    <row r="27" spans="2:9" x14ac:dyDescent="0.3">
      <c r="B27" s="10"/>
      <c r="C27" s="10">
        <v>24</v>
      </c>
      <c r="D27" s="10" t="s">
        <v>345</v>
      </c>
      <c r="E27" s="54">
        <v>1.6</v>
      </c>
      <c r="F27" s="10"/>
      <c r="G27" s="10">
        <v>1</v>
      </c>
      <c r="H27" s="46">
        <v>2.2000000000000002</v>
      </c>
      <c r="I27" s="12">
        <f t="shared" si="0"/>
        <v>0.72727272727272729</v>
      </c>
    </row>
    <row r="28" spans="2:9" x14ac:dyDescent="0.3">
      <c r="B28" s="10"/>
      <c r="C28" s="10">
        <v>25</v>
      </c>
      <c r="D28" s="10" t="s">
        <v>34</v>
      </c>
      <c r="E28" s="54">
        <v>0.51</v>
      </c>
      <c r="F28" s="10"/>
      <c r="G28" s="10">
        <v>1</v>
      </c>
      <c r="H28" s="46">
        <v>1</v>
      </c>
      <c r="I28" s="12">
        <f t="shared" si="0"/>
        <v>0.51</v>
      </c>
    </row>
    <row r="29" spans="2:9" x14ac:dyDescent="0.3">
      <c r="B29" s="10"/>
      <c r="C29" s="10">
        <v>26</v>
      </c>
      <c r="D29" s="10" t="s">
        <v>35</v>
      </c>
      <c r="E29" s="54">
        <v>0.79</v>
      </c>
      <c r="F29" s="10"/>
      <c r="G29" s="10">
        <v>1</v>
      </c>
      <c r="H29" s="46">
        <v>1</v>
      </c>
      <c r="I29" s="12">
        <f t="shared" si="0"/>
        <v>0.79</v>
      </c>
    </row>
    <row r="30" spans="2:9" x14ac:dyDescent="0.3">
      <c r="B30" s="10"/>
      <c r="C30" s="10">
        <v>27</v>
      </c>
      <c r="D30" s="10" t="s">
        <v>346</v>
      </c>
      <c r="E30" s="54">
        <v>0.32</v>
      </c>
      <c r="F30" s="10"/>
      <c r="G30" s="10">
        <v>1</v>
      </c>
      <c r="H30" s="46">
        <v>1</v>
      </c>
      <c r="I30" s="12">
        <f t="shared" si="0"/>
        <v>0.32</v>
      </c>
    </row>
    <row r="31" spans="2:9" x14ac:dyDescent="0.3">
      <c r="B31" s="10"/>
      <c r="C31" s="10">
        <v>28</v>
      </c>
      <c r="D31" s="10" t="s">
        <v>36</v>
      </c>
      <c r="E31" s="54">
        <v>2.89</v>
      </c>
      <c r="F31" s="10"/>
      <c r="G31" s="10">
        <v>1</v>
      </c>
      <c r="H31" s="46">
        <v>1</v>
      </c>
      <c r="I31" s="12">
        <f t="shared" si="0"/>
        <v>2.89</v>
      </c>
    </row>
    <row r="32" spans="2:9" x14ac:dyDescent="0.3">
      <c r="B32" s="10"/>
      <c r="C32" s="10">
        <v>29</v>
      </c>
      <c r="D32" s="10" t="s">
        <v>37</v>
      </c>
      <c r="E32" s="54">
        <v>2.09</v>
      </c>
      <c r="F32" s="10"/>
      <c r="G32" s="10">
        <v>1</v>
      </c>
      <c r="H32" s="46">
        <v>1</v>
      </c>
      <c r="I32" s="12">
        <f t="shared" si="0"/>
        <v>2.09</v>
      </c>
    </row>
    <row r="33" spans="2:9" x14ac:dyDescent="0.3">
      <c r="B33" s="10"/>
      <c r="C33" s="10">
        <v>30</v>
      </c>
      <c r="D33" s="10" t="s">
        <v>347</v>
      </c>
      <c r="E33" s="54">
        <v>0.9</v>
      </c>
      <c r="F33" s="10"/>
      <c r="G33" s="10">
        <v>1</v>
      </c>
      <c r="H33" s="46">
        <v>1</v>
      </c>
      <c r="I33" s="12">
        <f t="shared" si="0"/>
        <v>0.9</v>
      </c>
    </row>
    <row r="34" spans="2:9" x14ac:dyDescent="0.3">
      <c r="B34" s="10"/>
      <c r="C34" s="10">
        <v>31</v>
      </c>
      <c r="D34" s="10" t="s">
        <v>348</v>
      </c>
      <c r="E34" s="54">
        <v>1</v>
      </c>
      <c r="F34" s="10"/>
      <c r="G34" s="10">
        <v>1</v>
      </c>
      <c r="H34" s="46">
        <v>1</v>
      </c>
      <c r="I34" s="12">
        <f t="shared" si="0"/>
        <v>1</v>
      </c>
    </row>
    <row r="35" spans="2:9" x14ac:dyDescent="0.3">
      <c r="B35" s="10"/>
      <c r="C35" s="10">
        <v>32</v>
      </c>
      <c r="D35" s="10" t="s">
        <v>349</v>
      </c>
      <c r="E35" s="54">
        <v>0.6</v>
      </c>
      <c r="F35" s="10"/>
      <c r="G35" s="10">
        <v>1</v>
      </c>
      <c r="H35" s="46">
        <v>1</v>
      </c>
      <c r="I35" s="12">
        <f t="shared" si="0"/>
        <v>0.6</v>
      </c>
    </row>
    <row r="36" spans="2:9" x14ac:dyDescent="0.3">
      <c r="B36" s="10"/>
      <c r="C36" s="10">
        <v>33</v>
      </c>
      <c r="D36" s="10" t="s">
        <v>39</v>
      </c>
      <c r="E36" s="54">
        <v>0.47</v>
      </c>
      <c r="F36" s="10"/>
      <c r="G36" s="10">
        <v>2</v>
      </c>
      <c r="H36" s="46">
        <v>1</v>
      </c>
      <c r="I36" s="12">
        <f t="shared" ref="I36:I67" si="1">+(E36*G36)/H36</f>
        <v>0.94</v>
      </c>
    </row>
    <row r="37" spans="2:9" x14ac:dyDescent="0.3">
      <c r="B37" s="10"/>
      <c r="C37" s="10">
        <v>34</v>
      </c>
      <c r="D37" s="10" t="s">
        <v>41</v>
      </c>
      <c r="E37" s="54">
        <v>0.56000000000000005</v>
      </c>
      <c r="F37" s="10"/>
      <c r="G37" s="10">
        <v>1</v>
      </c>
      <c r="H37" s="46">
        <v>1</v>
      </c>
      <c r="I37" s="12">
        <f t="shared" si="1"/>
        <v>0.56000000000000005</v>
      </c>
    </row>
    <row r="38" spans="2:9" x14ac:dyDescent="0.3">
      <c r="B38" s="10"/>
      <c r="C38" s="10">
        <v>35</v>
      </c>
      <c r="D38" s="10" t="s">
        <v>42</v>
      </c>
      <c r="E38" s="54">
        <v>0.37</v>
      </c>
      <c r="F38" s="10"/>
      <c r="G38" s="10">
        <v>2</v>
      </c>
      <c r="H38" s="46">
        <v>1</v>
      </c>
      <c r="I38" s="12">
        <f t="shared" si="1"/>
        <v>0.74</v>
      </c>
    </row>
    <row r="39" spans="2:9" x14ac:dyDescent="0.3">
      <c r="B39" s="10"/>
      <c r="C39" s="10">
        <v>36</v>
      </c>
      <c r="D39" s="10" t="s">
        <v>350</v>
      </c>
      <c r="E39" s="54">
        <v>1.26</v>
      </c>
      <c r="F39" s="10"/>
      <c r="G39" s="10">
        <v>1</v>
      </c>
      <c r="H39" s="46">
        <v>1.9</v>
      </c>
      <c r="I39" s="12">
        <f t="shared" si="1"/>
        <v>0.66315789473684217</v>
      </c>
    </row>
    <row r="40" spans="2:9" x14ac:dyDescent="0.3">
      <c r="B40" s="10"/>
      <c r="C40" s="10">
        <v>37</v>
      </c>
      <c r="D40" s="10" t="s">
        <v>32</v>
      </c>
      <c r="E40" s="54">
        <v>1.1599999999999999</v>
      </c>
      <c r="F40" s="10"/>
      <c r="G40" s="10">
        <v>1</v>
      </c>
      <c r="H40" s="46">
        <v>8.3000000000000007</v>
      </c>
      <c r="I40" s="12">
        <f t="shared" si="1"/>
        <v>0.1397590361445783</v>
      </c>
    </row>
    <row r="41" spans="2:9" x14ac:dyDescent="0.3">
      <c r="B41" s="10"/>
      <c r="C41" s="10">
        <v>38</v>
      </c>
      <c r="D41" s="10" t="s">
        <v>52</v>
      </c>
      <c r="E41" s="54">
        <v>2.25</v>
      </c>
      <c r="F41" s="10"/>
      <c r="G41" s="10">
        <v>1</v>
      </c>
      <c r="H41" s="46">
        <v>1</v>
      </c>
      <c r="I41" s="12">
        <f t="shared" si="1"/>
        <v>2.25</v>
      </c>
    </row>
    <row r="42" spans="2:9" x14ac:dyDescent="0.3">
      <c r="B42" s="10"/>
      <c r="C42" s="10">
        <v>39</v>
      </c>
      <c r="D42" s="10" t="s">
        <v>51</v>
      </c>
      <c r="E42" s="54">
        <v>1.68</v>
      </c>
      <c r="F42" s="10"/>
      <c r="G42" s="10">
        <v>1</v>
      </c>
      <c r="H42" s="46">
        <v>1</v>
      </c>
      <c r="I42" s="12">
        <f t="shared" si="1"/>
        <v>1.68</v>
      </c>
    </row>
    <row r="43" spans="2:9" x14ac:dyDescent="0.3">
      <c r="B43" s="10"/>
      <c r="C43" s="10">
        <v>40</v>
      </c>
      <c r="D43" s="10" t="s">
        <v>351</v>
      </c>
      <c r="E43" s="54">
        <f>0.84/100*106</f>
        <v>0.89039999999999997</v>
      </c>
      <c r="F43" s="10"/>
      <c r="G43" s="10">
        <v>1</v>
      </c>
      <c r="H43" s="46">
        <v>1</v>
      </c>
      <c r="I43" s="12">
        <f t="shared" si="1"/>
        <v>0.89039999999999997</v>
      </c>
    </row>
    <row r="44" spans="2:9" x14ac:dyDescent="0.3">
      <c r="B44" s="10"/>
      <c r="C44" s="10">
        <v>41</v>
      </c>
      <c r="D44" s="10" t="s">
        <v>53</v>
      </c>
      <c r="E44" s="54">
        <f>2.31/100*43</f>
        <v>0.99329999999999996</v>
      </c>
      <c r="F44" s="10"/>
      <c r="G44" s="10">
        <v>1</v>
      </c>
      <c r="H44" s="46">
        <v>1</v>
      </c>
      <c r="I44" s="12">
        <f t="shared" si="1"/>
        <v>0.99329999999999996</v>
      </c>
    </row>
    <row r="45" spans="2:9" x14ac:dyDescent="0.3">
      <c r="B45" s="10"/>
      <c r="C45" s="10">
        <v>42</v>
      </c>
      <c r="D45" s="10" t="s">
        <v>352</v>
      </c>
      <c r="E45" s="54">
        <v>1.8</v>
      </c>
      <c r="F45" s="10"/>
      <c r="G45" s="10">
        <v>1</v>
      </c>
      <c r="H45" s="46">
        <v>10</v>
      </c>
      <c r="I45" s="12">
        <f t="shared" si="1"/>
        <v>0.18</v>
      </c>
    </row>
    <row r="46" spans="2:9" x14ac:dyDescent="0.3">
      <c r="B46" s="10"/>
      <c r="C46" s="10">
        <v>43</v>
      </c>
      <c r="D46" s="10" t="s">
        <v>353</v>
      </c>
      <c r="E46" s="54">
        <v>1.05</v>
      </c>
      <c r="F46" s="10"/>
      <c r="G46" s="10">
        <v>2</v>
      </c>
      <c r="H46" s="46">
        <v>2</v>
      </c>
      <c r="I46" s="12">
        <f t="shared" si="1"/>
        <v>1.05</v>
      </c>
    </row>
    <row r="47" spans="2:9" x14ac:dyDescent="0.3">
      <c r="B47" s="10"/>
      <c r="C47" s="10">
        <v>44</v>
      </c>
      <c r="D47" s="10" t="s">
        <v>354</v>
      </c>
      <c r="E47" s="54">
        <v>3.15</v>
      </c>
      <c r="F47" s="10"/>
      <c r="G47" s="10">
        <v>1</v>
      </c>
      <c r="H47" s="46">
        <v>1.2</v>
      </c>
      <c r="I47" s="12">
        <f t="shared" si="1"/>
        <v>2.625</v>
      </c>
    </row>
    <row r="48" spans="2:9" x14ac:dyDescent="0.3">
      <c r="B48" s="10"/>
      <c r="C48" s="10">
        <v>45</v>
      </c>
      <c r="D48" s="10" t="s">
        <v>58</v>
      </c>
      <c r="E48" s="54">
        <v>0.59</v>
      </c>
      <c r="F48" s="10"/>
      <c r="G48" s="10">
        <v>2</v>
      </c>
      <c r="H48" s="46">
        <v>1.2</v>
      </c>
      <c r="I48" s="12">
        <f t="shared" si="1"/>
        <v>0.98333333333333328</v>
      </c>
    </row>
    <row r="49" spans="2:9" x14ac:dyDescent="0.3">
      <c r="B49" s="10"/>
      <c r="C49" s="10">
        <v>46</v>
      </c>
      <c r="D49" s="10" t="s">
        <v>355</v>
      </c>
      <c r="E49" s="54">
        <v>1.05</v>
      </c>
      <c r="F49" s="10"/>
      <c r="G49" s="10">
        <v>1</v>
      </c>
      <c r="H49" s="46">
        <v>3</v>
      </c>
      <c r="I49" s="12">
        <f t="shared" si="1"/>
        <v>0.35000000000000003</v>
      </c>
    </row>
    <row r="50" spans="2:9" x14ac:dyDescent="0.3">
      <c r="B50" s="10"/>
      <c r="C50" s="10">
        <v>47</v>
      </c>
      <c r="D50" s="10" t="s">
        <v>356</v>
      </c>
      <c r="E50" s="54">
        <v>1</v>
      </c>
      <c r="F50" s="10"/>
      <c r="G50" s="10">
        <v>1</v>
      </c>
      <c r="H50" s="46">
        <v>4</v>
      </c>
      <c r="I50" s="12">
        <f t="shared" si="1"/>
        <v>0.25</v>
      </c>
    </row>
    <row r="51" spans="2:9" x14ac:dyDescent="0.3">
      <c r="B51" s="10"/>
      <c r="C51" s="10">
        <v>48</v>
      </c>
      <c r="D51" s="10" t="s">
        <v>60</v>
      </c>
      <c r="E51" s="54">
        <v>1.5</v>
      </c>
      <c r="F51" s="10"/>
      <c r="G51" s="10">
        <v>1</v>
      </c>
      <c r="H51" s="46">
        <v>1</v>
      </c>
      <c r="I51" s="12">
        <f t="shared" si="1"/>
        <v>1.5</v>
      </c>
    </row>
    <row r="52" spans="2:9" x14ac:dyDescent="0.3">
      <c r="B52" s="10"/>
      <c r="C52" s="10">
        <v>49</v>
      </c>
      <c r="D52" s="27" t="s">
        <v>357</v>
      </c>
      <c r="E52" s="57">
        <v>3</v>
      </c>
      <c r="F52" s="10"/>
      <c r="G52" s="10">
        <v>1</v>
      </c>
      <c r="H52" s="46">
        <v>50</v>
      </c>
      <c r="I52" s="12">
        <f t="shared" si="1"/>
        <v>0.06</v>
      </c>
    </row>
    <row r="53" spans="2:9" x14ac:dyDescent="0.3">
      <c r="B53" s="10"/>
      <c r="C53" s="10">
        <v>50</v>
      </c>
      <c r="D53" s="10" t="s">
        <v>358</v>
      </c>
      <c r="E53" s="54">
        <v>0.55000000000000004</v>
      </c>
      <c r="F53" s="10"/>
      <c r="G53" s="10">
        <v>1</v>
      </c>
      <c r="H53" s="46">
        <v>1</v>
      </c>
      <c r="I53" s="12">
        <f t="shared" si="1"/>
        <v>0.55000000000000004</v>
      </c>
    </row>
    <row r="54" spans="2:9" x14ac:dyDescent="0.3">
      <c r="B54" s="10"/>
      <c r="C54" s="10">
        <v>51</v>
      </c>
      <c r="D54" s="10" t="s">
        <v>64</v>
      </c>
      <c r="E54" s="54">
        <v>1.6</v>
      </c>
      <c r="F54" s="10"/>
      <c r="G54" s="10">
        <v>1</v>
      </c>
      <c r="H54" s="46">
        <v>1.8</v>
      </c>
      <c r="I54" s="12">
        <f t="shared" si="1"/>
        <v>0.88888888888888895</v>
      </c>
    </row>
    <row r="55" spans="2:9" x14ac:dyDescent="0.3">
      <c r="B55" s="10"/>
      <c r="C55" s="10">
        <v>52</v>
      </c>
      <c r="D55" s="10" t="s">
        <v>64</v>
      </c>
      <c r="E55" s="54">
        <v>1.6</v>
      </c>
      <c r="F55" s="10"/>
      <c r="G55" s="10">
        <v>1</v>
      </c>
      <c r="H55" s="46">
        <v>2.1</v>
      </c>
      <c r="I55" s="12">
        <f t="shared" si="1"/>
        <v>0.76190476190476186</v>
      </c>
    </row>
    <row r="56" spans="2:9" x14ac:dyDescent="0.3">
      <c r="B56" s="10"/>
      <c r="C56" s="10">
        <v>53</v>
      </c>
      <c r="D56" s="10" t="s">
        <v>359</v>
      </c>
      <c r="E56" s="54">
        <v>1.99</v>
      </c>
      <c r="F56" s="10"/>
      <c r="G56" s="10">
        <v>2</v>
      </c>
      <c r="H56" s="46">
        <v>18</v>
      </c>
      <c r="I56" s="12">
        <f t="shared" si="1"/>
        <v>0.22111111111111112</v>
      </c>
    </row>
    <row r="57" spans="2:9" x14ac:dyDescent="0.3">
      <c r="B57" s="10"/>
      <c r="C57" s="10">
        <v>54</v>
      </c>
      <c r="D57" s="10" t="s">
        <v>63</v>
      </c>
      <c r="E57" s="54">
        <v>1.1000000000000001</v>
      </c>
      <c r="F57" s="10"/>
      <c r="G57" s="10">
        <v>1</v>
      </c>
      <c r="H57" s="46">
        <v>20</v>
      </c>
      <c r="I57" s="12">
        <f t="shared" si="1"/>
        <v>5.5000000000000007E-2</v>
      </c>
    </row>
    <row r="58" spans="2:9" x14ac:dyDescent="0.3">
      <c r="B58" s="10"/>
      <c r="C58" s="10">
        <v>55</v>
      </c>
      <c r="D58" s="10" t="s">
        <v>67</v>
      </c>
      <c r="E58" s="54">
        <v>0.53</v>
      </c>
      <c r="F58" s="10"/>
      <c r="G58" s="10">
        <v>1</v>
      </c>
      <c r="H58" s="46">
        <v>4.0999999999999996</v>
      </c>
      <c r="I58" s="12">
        <f t="shared" si="1"/>
        <v>0.12926829268292686</v>
      </c>
    </row>
    <row r="59" spans="2:9" x14ac:dyDescent="0.3">
      <c r="B59" s="10"/>
      <c r="C59" s="10">
        <v>56</v>
      </c>
      <c r="D59" s="10" t="s">
        <v>68</v>
      </c>
      <c r="E59" s="54">
        <v>1.2</v>
      </c>
      <c r="F59" s="10"/>
      <c r="G59" s="10">
        <v>1</v>
      </c>
      <c r="H59" s="46">
        <v>9</v>
      </c>
      <c r="I59" s="12">
        <f t="shared" si="1"/>
        <v>0.13333333333333333</v>
      </c>
    </row>
    <row r="60" spans="2:9" x14ac:dyDescent="0.3">
      <c r="B60" s="10"/>
      <c r="C60" s="10">
        <v>57</v>
      </c>
      <c r="D60" s="10" t="s">
        <v>72</v>
      </c>
      <c r="E60" s="54">
        <v>3.05</v>
      </c>
      <c r="F60" s="10"/>
      <c r="G60" s="10">
        <v>1</v>
      </c>
      <c r="H60" s="46">
        <v>3.9</v>
      </c>
      <c r="I60" s="12">
        <f t="shared" si="1"/>
        <v>0.78205128205128205</v>
      </c>
    </row>
    <row r="61" spans="2:9" x14ac:dyDescent="0.3">
      <c r="B61" s="10"/>
      <c r="C61" s="10">
        <v>58</v>
      </c>
      <c r="D61" s="10" t="s">
        <v>73</v>
      </c>
      <c r="E61" s="54">
        <v>2.1</v>
      </c>
      <c r="F61" s="10"/>
      <c r="G61" s="10">
        <v>1</v>
      </c>
      <c r="H61" s="46">
        <v>1.1000000000000001</v>
      </c>
      <c r="I61" s="12">
        <f t="shared" si="1"/>
        <v>1.9090909090909089</v>
      </c>
    </row>
    <row r="62" spans="2:9" x14ac:dyDescent="0.3">
      <c r="B62" s="10"/>
      <c r="C62" s="10">
        <v>59</v>
      </c>
      <c r="D62" s="10" t="s">
        <v>360</v>
      </c>
      <c r="E62" s="54">
        <v>0.47</v>
      </c>
      <c r="F62" s="10"/>
      <c r="G62" s="10">
        <v>2</v>
      </c>
      <c r="H62" s="46">
        <v>1</v>
      </c>
      <c r="I62" s="12">
        <f t="shared" si="1"/>
        <v>0.94</v>
      </c>
    </row>
    <row r="63" spans="2:9" x14ac:dyDescent="0.3">
      <c r="B63" s="10"/>
      <c r="C63" s="10">
        <v>60</v>
      </c>
      <c r="D63" s="10" t="s">
        <v>295</v>
      </c>
      <c r="E63" s="54">
        <v>0.79</v>
      </c>
      <c r="F63" s="10"/>
      <c r="G63" s="10">
        <v>1</v>
      </c>
      <c r="H63" s="46">
        <v>2</v>
      </c>
      <c r="I63" s="12">
        <f t="shared" si="1"/>
        <v>0.39500000000000002</v>
      </c>
    </row>
    <row r="64" spans="2:9" x14ac:dyDescent="0.3">
      <c r="B64" s="10"/>
      <c r="C64" s="10">
        <v>61</v>
      </c>
      <c r="D64" s="10" t="s">
        <v>361</v>
      </c>
      <c r="E64" s="54">
        <v>1.98</v>
      </c>
      <c r="F64" s="10"/>
      <c r="G64" s="10">
        <v>1</v>
      </c>
      <c r="H64" s="46">
        <v>1</v>
      </c>
      <c r="I64" s="12">
        <f t="shared" si="1"/>
        <v>1.98</v>
      </c>
    </row>
    <row r="65" spans="2:11" x14ac:dyDescent="0.3">
      <c r="B65" s="10"/>
      <c r="C65" s="10">
        <v>62</v>
      </c>
      <c r="D65" s="10" t="s">
        <v>362</v>
      </c>
      <c r="E65" s="54">
        <v>0.79</v>
      </c>
      <c r="F65" s="10"/>
      <c r="G65" s="10">
        <v>1</v>
      </c>
      <c r="H65" s="46">
        <v>3.1</v>
      </c>
      <c r="I65" s="12">
        <f t="shared" si="1"/>
        <v>0.25483870967741934</v>
      </c>
    </row>
    <row r="66" spans="2:11" x14ac:dyDescent="0.3">
      <c r="B66" s="10"/>
      <c r="C66" s="10">
        <v>63</v>
      </c>
      <c r="D66" s="10" t="s">
        <v>76</v>
      </c>
      <c r="E66" s="54">
        <v>0.74</v>
      </c>
      <c r="F66" s="10"/>
      <c r="G66" s="10">
        <v>1</v>
      </c>
      <c r="H66" s="46">
        <v>16</v>
      </c>
      <c r="I66" s="12">
        <f t="shared" si="1"/>
        <v>4.6249999999999999E-2</v>
      </c>
    </row>
    <row r="67" spans="2:11" x14ac:dyDescent="0.3">
      <c r="B67" s="10"/>
      <c r="C67" s="10">
        <v>64</v>
      </c>
      <c r="D67" s="10" t="s">
        <v>363</v>
      </c>
      <c r="E67" s="54">
        <v>0.68</v>
      </c>
      <c r="F67" s="10"/>
      <c r="G67" s="10">
        <v>1</v>
      </c>
      <c r="H67" s="46">
        <v>6</v>
      </c>
      <c r="I67" s="12">
        <f t="shared" si="1"/>
        <v>0.11333333333333334</v>
      </c>
    </row>
    <row r="68" spans="2:11" x14ac:dyDescent="0.3">
      <c r="B68" s="10"/>
      <c r="C68" s="10">
        <v>65</v>
      </c>
      <c r="D68" s="10" t="s">
        <v>289</v>
      </c>
      <c r="E68" s="54">
        <v>0.7</v>
      </c>
      <c r="F68" s="10"/>
      <c r="G68" s="10">
        <v>1</v>
      </c>
      <c r="H68" s="46">
        <v>2</v>
      </c>
      <c r="I68" s="12">
        <f t="shared" ref="I68:I99" si="2">+(E68*G68)/H68</f>
        <v>0.35</v>
      </c>
    </row>
    <row r="69" spans="2:11" x14ac:dyDescent="0.3">
      <c r="B69" s="10"/>
      <c r="C69" s="10">
        <v>66</v>
      </c>
      <c r="D69" s="10" t="s">
        <v>364</v>
      </c>
      <c r="E69" s="54">
        <v>1.5</v>
      </c>
      <c r="F69" s="10"/>
      <c r="G69" s="10">
        <v>1</v>
      </c>
      <c r="H69" s="46">
        <v>8.8000000000000007</v>
      </c>
      <c r="I69" s="12">
        <f t="shared" si="2"/>
        <v>0.17045454545454544</v>
      </c>
    </row>
    <row r="70" spans="2:11" x14ac:dyDescent="0.3">
      <c r="B70" s="10"/>
      <c r="C70" s="10">
        <v>67</v>
      </c>
      <c r="D70" s="10" t="s">
        <v>71</v>
      </c>
      <c r="E70" s="54">
        <v>1.1000000000000001</v>
      </c>
      <c r="F70" s="10"/>
      <c r="G70" s="10">
        <v>1</v>
      </c>
      <c r="H70" s="46">
        <v>20</v>
      </c>
      <c r="I70" s="12">
        <f t="shared" si="2"/>
        <v>5.5000000000000007E-2</v>
      </c>
    </row>
    <row r="71" spans="2:11" x14ac:dyDescent="0.3">
      <c r="B71" s="10"/>
      <c r="C71" s="10">
        <v>68</v>
      </c>
      <c r="D71" s="10" t="s">
        <v>365</v>
      </c>
      <c r="E71" s="54">
        <v>0.5</v>
      </c>
      <c r="F71" s="10"/>
      <c r="G71" s="10">
        <v>1</v>
      </c>
      <c r="H71" s="46">
        <v>7</v>
      </c>
      <c r="I71" s="12">
        <f t="shared" si="2"/>
        <v>7.1428571428571425E-2</v>
      </c>
    </row>
    <row r="72" spans="2:11" x14ac:dyDescent="0.3">
      <c r="B72" s="10"/>
      <c r="C72" s="10">
        <v>69</v>
      </c>
      <c r="D72" s="10" t="s">
        <v>365</v>
      </c>
      <c r="E72" s="54">
        <v>0.5</v>
      </c>
      <c r="F72" s="10"/>
      <c r="G72" s="10">
        <v>1</v>
      </c>
      <c r="H72" s="46">
        <v>3</v>
      </c>
      <c r="I72" s="12">
        <f t="shared" si="2"/>
        <v>0.16666666666666666</v>
      </c>
    </row>
    <row r="73" spans="2:11" x14ac:dyDescent="0.3">
      <c r="B73" s="10"/>
      <c r="C73" s="10">
        <v>70</v>
      </c>
      <c r="D73" s="10" t="s">
        <v>366</v>
      </c>
      <c r="E73" s="54">
        <v>1.5</v>
      </c>
      <c r="F73" s="10"/>
      <c r="G73" s="10">
        <v>1</v>
      </c>
      <c r="H73" s="46">
        <v>1.6</v>
      </c>
      <c r="I73" s="12">
        <f t="shared" si="2"/>
        <v>0.9375</v>
      </c>
    </row>
    <row r="74" spans="2:11" x14ac:dyDescent="0.3">
      <c r="B74" s="10"/>
      <c r="C74" s="10">
        <v>71</v>
      </c>
      <c r="D74" s="10" t="s">
        <v>366</v>
      </c>
      <c r="E74" s="54">
        <v>1.5</v>
      </c>
      <c r="F74" s="10"/>
      <c r="G74" s="10">
        <v>1</v>
      </c>
      <c r="H74" s="46">
        <v>9</v>
      </c>
      <c r="I74" s="12">
        <f t="shared" si="2"/>
        <v>0.16666666666666666</v>
      </c>
    </row>
    <row r="75" spans="2:11" x14ac:dyDescent="0.3">
      <c r="B75" s="10"/>
      <c r="C75" s="10">
        <v>72</v>
      </c>
      <c r="D75" s="10" t="s">
        <v>366</v>
      </c>
      <c r="E75" s="54">
        <v>1.5</v>
      </c>
      <c r="F75" s="10"/>
      <c r="G75" s="10">
        <v>1</v>
      </c>
      <c r="H75" s="46">
        <v>1</v>
      </c>
      <c r="I75" s="12">
        <f t="shared" si="2"/>
        <v>1.5</v>
      </c>
    </row>
    <row r="76" spans="2:11" x14ac:dyDescent="0.3">
      <c r="B76" s="10"/>
      <c r="C76" s="10">
        <v>73</v>
      </c>
      <c r="D76" s="10" t="s">
        <v>367</v>
      </c>
      <c r="E76" s="54">
        <v>4</v>
      </c>
      <c r="F76" s="10"/>
      <c r="G76" s="10">
        <v>1</v>
      </c>
      <c r="H76" s="46">
        <v>1</v>
      </c>
      <c r="I76" s="12">
        <f t="shared" si="2"/>
        <v>4</v>
      </c>
    </row>
    <row r="77" spans="2:11" x14ac:dyDescent="0.3">
      <c r="B77" s="10"/>
      <c r="C77" s="10">
        <v>74</v>
      </c>
      <c r="D77" s="10" t="s">
        <v>917</v>
      </c>
      <c r="E77" s="54">
        <v>0</v>
      </c>
      <c r="F77" s="10"/>
      <c r="G77" s="10">
        <v>1</v>
      </c>
      <c r="H77" s="46">
        <v>52.14</v>
      </c>
      <c r="I77" s="12">
        <f t="shared" si="2"/>
        <v>0</v>
      </c>
    </row>
    <row r="78" spans="2:11" x14ac:dyDescent="0.3">
      <c r="B78" s="10"/>
      <c r="C78" s="10">
        <v>75</v>
      </c>
      <c r="D78" s="10" t="s">
        <v>918</v>
      </c>
      <c r="E78" s="54">
        <v>0</v>
      </c>
      <c r="F78" s="10"/>
      <c r="G78" s="10">
        <v>1</v>
      </c>
      <c r="H78" s="46">
        <v>4.3499999999999996</v>
      </c>
      <c r="I78" s="12">
        <f t="shared" si="2"/>
        <v>0</v>
      </c>
      <c r="J78" s="21"/>
      <c r="K78" s="72"/>
    </row>
    <row r="79" spans="2:11" x14ac:dyDescent="0.3">
      <c r="B79" s="10"/>
      <c r="C79" s="10">
        <v>76</v>
      </c>
      <c r="D79" s="10" t="s">
        <v>994</v>
      </c>
      <c r="E79" s="54">
        <f>14/100*40</f>
        <v>5.6000000000000005</v>
      </c>
      <c r="F79" s="10"/>
      <c r="G79" s="10">
        <v>1</v>
      </c>
      <c r="H79" s="78">
        <v>3</v>
      </c>
      <c r="I79" s="12">
        <f t="shared" si="2"/>
        <v>1.8666666666666669</v>
      </c>
      <c r="J79" s="75"/>
      <c r="K79" s="72"/>
    </row>
    <row r="80" spans="2:11" x14ac:dyDescent="0.3">
      <c r="B80" s="10"/>
      <c r="C80" s="10">
        <v>77</v>
      </c>
      <c r="D80" s="10" t="s">
        <v>982</v>
      </c>
      <c r="E80" s="54">
        <v>1.1100000000000001</v>
      </c>
      <c r="F80" s="10"/>
      <c r="G80" s="10">
        <v>1</v>
      </c>
      <c r="H80" s="46">
        <v>4</v>
      </c>
      <c r="I80" s="12">
        <f t="shared" si="2"/>
        <v>0.27750000000000002</v>
      </c>
      <c r="J80" s="75"/>
      <c r="K80" s="72"/>
    </row>
    <row r="81" spans="2:11" x14ac:dyDescent="0.3">
      <c r="B81" s="10"/>
      <c r="C81" s="10">
        <v>78</v>
      </c>
      <c r="D81" s="10" t="s">
        <v>983</v>
      </c>
      <c r="E81" s="54">
        <v>0.68</v>
      </c>
      <c r="F81" s="10"/>
      <c r="G81" s="10">
        <v>1</v>
      </c>
      <c r="H81" s="46">
        <v>1</v>
      </c>
      <c r="I81" s="12">
        <f t="shared" si="2"/>
        <v>0.68</v>
      </c>
      <c r="J81" s="75"/>
      <c r="K81" s="72"/>
    </row>
    <row r="82" spans="2:11" x14ac:dyDescent="0.3">
      <c r="B82" s="10"/>
      <c r="C82" s="10">
        <v>79</v>
      </c>
      <c r="D82" s="10" t="s">
        <v>984</v>
      </c>
      <c r="E82" s="54">
        <v>0.47</v>
      </c>
      <c r="F82" s="10"/>
      <c r="G82" s="10">
        <v>1</v>
      </c>
      <c r="H82" s="46">
        <v>1</v>
      </c>
      <c r="I82" s="12">
        <f t="shared" si="2"/>
        <v>0.47</v>
      </c>
      <c r="J82" s="75"/>
      <c r="K82" s="72"/>
    </row>
    <row r="83" spans="2:11" x14ac:dyDescent="0.3">
      <c r="B83" s="10"/>
      <c r="C83" s="10">
        <v>80</v>
      </c>
      <c r="D83" s="10" t="s">
        <v>985</v>
      </c>
      <c r="E83" s="54">
        <v>0.89</v>
      </c>
      <c r="F83" s="10"/>
      <c r="G83" s="10">
        <v>1</v>
      </c>
      <c r="H83" s="46">
        <v>1.66</v>
      </c>
      <c r="I83" s="12">
        <f t="shared" si="2"/>
        <v>0.53614457831325302</v>
      </c>
      <c r="J83" s="75"/>
      <c r="K83" s="72"/>
    </row>
    <row r="84" spans="2:11" x14ac:dyDescent="0.3">
      <c r="B84" s="10"/>
      <c r="C84" s="10">
        <v>81</v>
      </c>
      <c r="D84" s="10" t="s">
        <v>56</v>
      </c>
      <c r="E84" s="54">
        <v>0.79</v>
      </c>
      <c r="F84" s="10"/>
      <c r="G84" s="10">
        <v>1</v>
      </c>
      <c r="H84" s="46">
        <v>4.5</v>
      </c>
      <c r="I84" s="12">
        <f t="shared" si="2"/>
        <v>0.17555555555555558</v>
      </c>
      <c r="J84" s="75"/>
      <c r="K84" s="72"/>
    </row>
    <row r="85" spans="2:11" x14ac:dyDescent="0.3">
      <c r="B85" s="10"/>
      <c r="C85" s="10">
        <v>82</v>
      </c>
      <c r="D85" s="10" t="s">
        <v>986</v>
      </c>
      <c r="E85" s="54">
        <v>0.35</v>
      </c>
      <c r="F85" s="10"/>
      <c r="G85" s="10">
        <v>1</v>
      </c>
      <c r="H85" s="46">
        <v>2</v>
      </c>
      <c r="I85" s="12">
        <f t="shared" si="2"/>
        <v>0.17499999999999999</v>
      </c>
      <c r="J85" s="75"/>
      <c r="K85" s="72"/>
    </row>
    <row r="86" spans="2:11" x14ac:dyDescent="0.3">
      <c r="B86" s="10"/>
      <c r="C86" s="10">
        <v>83</v>
      </c>
      <c r="D86" s="10" t="s">
        <v>987</v>
      </c>
      <c r="E86" s="54">
        <f>1.94/3</f>
        <v>0.64666666666666661</v>
      </c>
      <c r="F86" s="10"/>
      <c r="G86" s="10">
        <v>1</v>
      </c>
      <c r="H86" s="46">
        <v>1</v>
      </c>
      <c r="I86" s="12">
        <f t="shared" si="2"/>
        <v>0.64666666666666661</v>
      </c>
      <c r="J86" s="75"/>
      <c r="K86" s="72"/>
    </row>
    <row r="87" spans="2:11" x14ac:dyDescent="0.3">
      <c r="B87" s="10"/>
      <c r="C87" s="10">
        <v>84</v>
      </c>
      <c r="D87" s="10" t="s">
        <v>988</v>
      </c>
      <c r="E87" s="54">
        <v>1.68</v>
      </c>
      <c r="F87" s="10"/>
      <c r="G87" s="10">
        <v>1</v>
      </c>
      <c r="H87" s="46">
        <v>1.25</v>
      </c>
      <c r="I87" s="12">
        <f t="shared" si="2"/>
        <v>1.3439999999999999</v>
      </c>
      <c r="J87" s="75"/>
      <c r="K87" s="72"/>
    </row>
    <row r="88" spans="2:11" x14ac:dyDescent="0.3">
      <c r="B88" s="10"/>
      <c r="C88" s="10">
        <v>85</v>
      </c>
      <c r="D88" s="10" t="s">
        <v>654</v>
      </c>
      <c r="E88" s="54">
        <v>0.89</v>
      </c>
      <c r="F88" s="10"/>
      <c r="G88" s="10">
        <v>1</v>
      </c>
      <c r="H88" s="46">
        <v>4</v>
      </c>
      <c r="I88" s="12">
        <f t="shared" si="2"/>
        <v>0.2225</v>
      </c>
      <c r="J88" s="75"/>
      <c r="K88" s="72"/>
    </row>
    <row r="89" spans="2:11" x14ac:dyDescent="0.3">
      <c r="B89" s="10"/>
      <c r="C89" s="10">
        <v>86</v>
      </c>
      <c r="D89" s="10" t="s">
        <v>1291</v>
      </c>
      <c r="E89" s="54">
        <v>0.44</v>
      </c>
      <c r="F89" s="10"/>
      <c r="G89" s="10">
        <v>1</v>
      </c>
      <c r="H89" s="46">
        <v>2</v>
      </c>
      <c r="I89" s="12">
        <f t="shared" si="2"/>
        <v>0.22</v>
      </c>
      <c r="J89" s="75"/>
      <c r="K89" s="72"/>
    </row>
    <row r="90" spans="2:11" x14ac:dyDescent="0.3">
      <c r="B90" s="10"/>
      <c r="C90" s="10">
        <v>87</v>
      </c>
      <c r="D90" s="10" t="s">
        <v>1290</v>
      </c>
      <c r="E90" s="54">
        <v>0.44</v>
      </c>
      <c r="F90" s="10"/>
      <c r="G90" s="10">
        <v>1</v>
      </c>
      <c r="H90" s="46">
        <v>2</v>
      </c>
      <c r="I90" s="12">
        <f t="shared" si="2"/>
        <v>0.22</v>
      </c>
      <c r="J90" s="75"/>
      <c r="K90" s="72"/>
    </row>
    <row r="91" spans="2:11" x14ac:dyDescent="0.3">
      <c r="B91" s="10"/>
      <c r="C91" s="10">
        <v>88</v>
      </c>
      <c r="D91" s="10" t="s">
        <v>989</v>
      </c>
      <c r="E91" s="54">
        <v>1.5</v>
      </c>
      <c r="F91" s="10"/>
      <c r="G91" s="10">
        <v>1</v>
      </c>
      <c r="H91" s="46">
        <v>9</v>
      </c>
      <c r="I91" s="12">
        <f t="shared" si="2"/>
        <v>0.16666666666666666</v>
      </c>
      <c r="J91" s="75"/>
      <c r="K91" s="72"/>
    </row>
    <row r="92" spans="2:11" x14ac:dyDescent="0.3">
      <c r="B92" s="10"/>
      <c r="C92" s="10">
        <v>89</v>
      </c>
      <c r="D92" s="10" t="s">
        <v>615</v>
      </c>
      <c r="E92" s="54">
        <v>1.5</v>
      </c>
      <c r="F92" s="10"/>
      <c r="G92" s="10">
        <v>1</v>
      </c>
      <c r="H92" s="46">
        <v>3</v>
      </c>
      <c r="I92" s="12">
        <f t="shared" si="2"/>
        <v>0.5</v>
      </c>
      <c r="J92" s="75"/>
      <c r="K92" s="72"/>
    </row>
    <row r="93" spans="2:11" x14ac:dyDescent="0.3">
      <c r="B93" s="10"/>
      <c r="C93" s="10">
        <v>90</v>
      </c>
      <c r="D93" s="10" t="s">
        <v>74</v>
      </c>
      <c r="E93" s="54">
        <v>0.89</v>
      </c>
      <c r="F93" s="10"/>
      <c r="G93" s="10">
        <v>1</v>
      </c>
      <c r="H93" s="46">
        <v>2.5</v>
      </c>
      <c r="I93" s="12">
        <f t="shared" si="2"/>
        <v>0.35599999999999998</v>
      </c>
      <c r="J93" s="75"/>
      <c r="K93" s="72"/>
    </row>
    <row r="94" spans="2:11" x14ac:dyDescent="0.3">
      <c r="B94" s="10"/>
      <c r="C94" s="10">
        <v>91</v>
      </c>
      <c r="D94" s="10" t="s">
        <v>616</v>
      </c>
      <c r="E94" s="54">
        <v>1</v>
      </c>
      <c r="F94" s="10"/>
      <c r="G94" s="10">
        <v>1</v>
      </c>
      <c r="H94" s="46">
        <v>6</v>
      </c>
      <c r="I94" s="12">
        <f t="shared" si="2"/>
        <v>0.16666666666666666</v>
      </c>
      <c r="J94" s="75"/>
      <c r="K94" s="72"/>
    </row>
    <row r="95" spans="2:11" x14ac:dyDescent="0.3">
      <c r="B95" s="10"/>
      <c r="C95" s="10">
        <v>92</v>
      </c>
      <c r="D95" s="10" t="s">
        <v>617</v>
      </c>
      <c r="E95" s="54">
        <v>0.37</v>
      </c>
      <c r="F95" s="10"/>
      <c r="G95" s="10">
        <v>1</v>
      </c>
      <c r="H95" s="46">
        <v>7</v>
      </c>
      <c r="I95" s="12">
        <f t="shared" si="2"/>
        <v>5.2857142857142859E-2</v>
      </c>
      <c r="J95" s="75"/>
      <c r="K95" s="72"/>
    </row>
    <row r="96" spans="2:11" x14ac:dyDescent="0.3">
      <c r="B96" s="10"/>
      <c r="C96" s="10">
        <v>93</v>
      </c>
      <c r="D96" s="10" t="s">
        <v>660</v>
      </c>
      <c r="E96" s="54">
        <v>1.94</v>
      </c>
      <c r="F96" s="10"/>
      <c r="G96" s="10">
        <v>1</v>
      </c>
      <c r="H96" s="46">
        <v>12</v>
      </c>
      <c r="I96" s="12">
        <f t="shared" si="2"/>
        <v>0.16166666666666665</v>
      </c>
      <c r="J96" s="75"/>
      <c r="K96" s="72"/>
    </row>
    <row r="97" spans="2:12" x14ac:dyDescent="0.3">
      <c r="B97" s="10"/>
      <c r="C97" s="10">
        <v>94</v>
      </c>
      <c r="D97" s="10" t="s">
        <v>990</v>
      </c>
      <c r="E97" s="54">
        <v>1.05</v>
      </c>
      <c r="F97" s="10"/>
      <c r="G97" s="10">
        <v>1</v>
      </c>
      <c r="H97" s="46">
        <v>1</v>
      </c>
      <c r="I97" s="12">
        <f t="shared" si="2"/>
        <v>1.05</v>
      </c>
      <c r="J97" s="75"/>
      <c r="K97" s="72"/>
    </row>
    <row r="98" spans="2:12" x14ac:dyDescent="0.3">
      <c r="B98" s="10"/>
      <c r="C98" s="10">
        <v>95</v>
      </c>
      <c r="D98" s="10" t="s">
        <v>991</v>
      </c>
      <c r="E98" s="54">
        <v>1.47</v>
      </c>
      <c r="F98" s="10"/>
      <c r="G98" s="10">
        <v>2</v>
      </c>
      <c r="H98" s="46">
        <v>1</v>
      </c>
      <c r="I98" s="12">
        <f t="shared" si="2"/>
        <v>2.94</v>
      </c>
      <c r="J98" s="75"/>
      <c r="K98" s="72"/>
    </row>
    <row r="99" spans="2:12" x14ac:dyDescent="0.3">
      <c r="B99" s="10"/>
      <c r="C99" s="10">
        <v>96</v>
      </c>
      <c r="D99" s="10" t="s">
        <v>992</v>
      </c>
      <c r="E99" s="54">
        <v>2.63</v>
      </c>
      <c r="F99" s="10"/>
      <c r="G99" s="10">
        <v>1</v>
      </c>
      <c r="H99" s="46">
        <v>1</v>
      </c>
      <c r="I99" s="12">
        <f t="shared" si="2"/>
        <v>2.63</v>
      </c>
      <c r="J99" s="75"/>
      <c r="K99" s="72"/>
    </row>
    <row r="100" spans="2:12" x14ac:dyDescent="0.3">
      <c r="B100" s="10"/>
      <c r="C100" s="10">
        <v>97</v>
      </c>
      <c r="D100" s="10" t="s">
        <v>993</v>
      </c>
      <c r="E100" s="54">
        <v>3.49</v>
      </c>
      <c r="F100" s="10"/>
      <c r="G100" s="10">
        <v>1</v>
      </c>
      <c r="H100" s="46">
        <v>4.3499999999999996</v>
      </c>
      <c r="I100" s="12">
        <f t="shared" ref="I100" si="3">+(E100*G100)/H100</f>
        <v>0.80229885057471273</v>
      </c>
      <c r="J100" s="21" t="s">
        <v>802</v>
      </c>
      <c r="K100" s="72">
        <f>SUM(I4:I100)</f>
        <v>98.413121105787681</v>
      </c>
      <c r="L100" s="23">
        <f>COUNT(I4:I100)</f>
        <v>97</v>
      </c>
    </row>
    <row r="101" spans="2:12" x14ac:dyDescent="0.3">
      <c r="B101" s="10"/>
      <c r="C101" s="10"/>
      <c r="D101" s="10"/>
      <c r="E101" s="54"/>
      <c r="F101" s="10"/>
      <c r="G101" s="10"/>
      <c r="H101" s="46"/>
      <c r="I101" s="12"/>
      <c r="J101" s="75"/>
      <c r="K101" s="72"/>
    </row>
    <row r="102" spans="2:12" x14ac:dyDescent="0.3">
      <c r="B102" s="11" t="s">
        <v>297</v>
      </c>
      <c r="C102" s="10"/>
      <c r="D102" s="10"/>
      <c r="E102" s="54"/>
      <c r="F102" s="10"/>
      <c r="G102" s="10"/>
      <c r="H102" s="12"/>
      <c r="I102" s="12"/>
    </row>
    <row r="103" spans="2:12" x14ac:dyDescent="0.3">
      <c r="C103" s="10">
        <v>98</v>
      </c>
      <c r="D103" s="14" t="s">
        <v>78</v>
      </c>
      <c r="E103" s="58">
        <v>24.15</v>
      </c>
      <c r="F103" s="10"/>
      <c r="G103" s="10">
        <v>2</v>
      </c>
      <c r="H103" s="12">
        <v>52</v>
      </c>
      <c r="I103" s="12">
        <f>+(E103*G103)/H103</f>
        <v>0.92884615384615377</v>
      </c>
      <c r="J103" s="21"/>
      <c r="K103" s="72"/>
    </row>
    <row r="104" spans="2:12" x14ac:dyDescent="0.3">
      <c r="C104" s="10">
        <v>99</v>
      </c>
      <c r="D104" s="14" t="s">
        <v>298</v>
      </c>
      <c r="E104" s="58">
        <v>6</v>
      </c>
      <c r="F104" s="10"/>
      <c r="G104" s="10">
        <v>1</v>
      </c>
      <c r="H104" s="12">
        <v>1</v>
      </c>
      <c r="I104" s="12">
        <f>+(E104*G104)/H104</f>
        <v>6</v>
      </c>
      <c r="J104" s="75"/>
      <c r="K104" s="72"/>
    </row>
    <row r="105" spans="2:12" ht="13.5" customHeight="1" x14ac:dyDescent="0.3">
      <c r="C105" s="10">
        <v>100</v>
      </c>
      <c r="D105" s="14" t="s">
        <v>618</v>
      </c>
      <c r="E105" s="58">
        <v>3.6</v>
      </c>
      <c r="F105" s="10"/>
      <c r="G105" s="10">
        <v>1</v>
      </c>
      <c r="H105" s="12">
        <v>1</v>
      </c>
      <c r="I105" s="12">
        <f>+(E105*G105)/H105</f>
        <v>3.6</v>
      </c>
      <c r="J105" s="75"/>
      <c r="K105" s="72"/>
    </row>
    <row r="106" spans="2:12" x14ac:dyDescent="0.3">
      <c r="C106" s="10">
        <v>101</v>
      </c>
      <c r="D106" s="14" t="s">
        <v>1292</v>
      </c>
      <c r="E106" s="58">
        <v>4.25</v>
      </c>
      <c r="F106" s="10"/>
      <c r="G106" s="10">
        <v>1</v>
      </c>
      <c r="H106" s="12">
        <v>2</v>
      </c>
      <c r="I106" s="12">
        <f>+(E106*G106)/H106</f>
        <v>2.125</v>
      </c>
      <c r="J106" s="75"/>
      <c r="K106" s="72"/>
    </row>
    <row r="107" spans="2:12" x14ac:dyDescent="0.3">
      <c r="C107" s="10">
        <v>102</v>
      </c>
      <c r="D107" s="14" t="s">
        <v>1293</v>
      </c>
      <c r="E107" s="58">
        <v>4.45</v>
      </c>
      <c r="F107" s="10"/>
      <c r="G107" s="10">
        <v>1</v>
      </c>
      <c r="H107" s="12">
        <v>2</v>
      </c>
      <c r="I107" s="12">
        <f>+(E107*G107)/H107</f>
        <v>2.2250000000000001</v>
      </c>
      <c r="J107" s="21" t="s">
        <v>297</v>
      </c>
      <c r="K107" s="72">
        <f>SUM(I103:I107)</f>
        <v>14.878846153846153</v>
      </c>
      <c r="L107" s="23">
        <f>COUNT(I103:I107)</f>
        <v>5</v>
      </c>
    </row>
    <row r="108" spans="2:12" x14ac:dyDescent="0.3">
      <c r="B108" s="11" t="s">
        <v>299</v>
      </c>
      <c r="C108" s="10"/>
      <c r="D108" s="10"/>
      <c r="E108" s="54"/>
      <c r="F108" s="10"/>
      <c r="G108" s="10"/>
      <c r="H108" s="12"/>
      <c r="I108" s="12"/>
    </row>
    <row r="109" spans="2:12" x14ac:dyDescent="0.3">
      <c r="B109" s="10"/>
      <c r="C109" s="10">
        <v>103</v>
      </c>
      <c r="D109" s="10" t="s">
        <v>80</v>
      </c>
      <c r="E109" s="52">
        <v>8</v>
      </c>
      <c r="F109" s="10"/>
      <c r="G109" s="10">
        <v>4</v>
      </c>
      <c r="H109" s="12">
        <v>52</v>
      </c>
      <c r="I109" s="12">
        <f t="shared" ref="I109:I140" si="4">+(E109*G109)/H109</f>
        <v>0.61538461538461542</v>
      </c>
    </row>
    <row r="110" spans="2:12" x14ac:dyDescent="0.3">
      <c r="B110" s="10"/>
      <c r="C110" s="10">
        <v>104</v>
      </c>
      <c r="D110" s="10" t="s">
        <v>300</v>
      </c>
      <c r="E110" s="52">
        <v>20</v>
      </c>
      <c r="F110" s="10"/>
      <c r="G110" s="10">
        <v>3</v>
      </c>
      <c r="H110" s="12">
        <v>52</v>
      </c>
      <c r="I110" s="12">
        <f t="shared" si="4"/>
        <v>1.1538461538461537</v>
      </c>
    </row>
    <row r="111" spans="2:12" x14ac:dyDescent="0.3">
      <c r="B111" s="10"/>
      <c r="C111" s="10">
        <v>105</v>
      </c>
      <c r="D111" s="10" t="s">
        <v>79</v>
      </c>
      <c r="E111" s="52">
        <v>10</v>
      </c>
      <c r="F111" s="10"/>
      <c r="G111" s="10">
        <v>1</v>
      </c>
      <c r="H111" s="12">
        <v>52</v>
      </c>
      <c r="I111" s="12">
        <f t="shared" si="4"/>
        <v>0.19230769230769232</v>
      </c>
    </row>
    <row r="112" spans="2:12" x14ac:dyDescent="0.3">
      <c r="B112" s="10"/>
      <c r="C112" s="10">
        <v>106</v>
      </c>
      <c r="D112" s="10" t="s">
        <v>301</v>
      </c>
      <c r="E112" s="52">
        <v>8</v>
      </c>
      <c r="F112" s="10"/>
      <c r="G112" s="10">
        <v>3</v>
      </c>
      <c r="H112" s="12">
        <v>52</v>
      </c>
      <c r="I112" s="12">
        <f t="shared" si="4"/>
        <v>0.46153846153846156</v>
      </c>
    </row>
    <row r="113" spans="2:9" x14ac:dyDescent="0.3">
      <c r="B113" s="10"/>
      <c r="C113" s="10">
        <v>107</v>
      </c>
      <c r="D113" s="10" t="s">
        <v>302</v>
      </c>
      <c r="E113" s="52">
        <v>5</v>
      </c>
      <c r="F113" s="10"/>
      <c r="G113" s="10">
        <v>2</v>
      </c>
      <c r="H113" s="12">
        <v>52</v>
      </c>
      <c r="I113" s="12">
        <f t="shared" si="4"/>
        <v>0.19230769230769232</v>
      </c>
    </row>
    <row r="114" spans="2:9" x14ac:dyDescent="0.3">
      <c r="B114" s="10"/>
      <c r="C114" s="10">
        <v>108</v>
      </c>
      <c r="D114" s="10" t="s">
        <v>82</v>
      </c>
      <c r="E114" s="52">
        <v>12.5</v>
      </c>
      <c r="F114" s="10"/>
      <c r="G114" s="10">
        <v>3</v>
      </c>
      <c r="H114" s="12">
        <v>156</v>
      </c>
      <c r="I114" s="12">
        <f t="shared" si="4"/>
        <v>0.24038461538461539</v>
      </c>
    </row>
    <row r="115" spans="2:9" x14ac:dyDescent="0.3">
      <c r="B115" s="10"/>
      <c r="C115" s="10">
        <v>109</v>
      </c>
      <c r="D115" s="10" t="s">
        <v>919</v>
      </c>
      <c r="E115" s="52">
        <v>15</v>
      </c>
      <c r="F115" s="10"/>
      <c r="G115" s="10">
        <v>1</v>
      </c>
      <c r="H115" s="12">
        <v>156</v>
      </c>
      <c r="I115" s="12">
        <f t="shared" si="4"/>
        <v>9.6153846153846159E-2</v>
      </c>
    </row>
    <row r="116" spans="2:9" x14ac:dyDescent="0.3">
      <c r="B116" s="10"/>
      <c r="C116" s="10">
        <v>110</v>
      </c>
      <c r="D116" s="10" t="s">
        <v>920</v>
      </c>
      <c r="E116" s="52">
        <v>15</v>
      </c>
      <c r="F116" s="10"/>
      <c r="G116" s="10">
        <v>1</v>
      </c>
      <c r="H116" s="12">
        <v>156</v>
      </c>
      <c r="I116" s="12">
        <f t="shared" si="4"/>
        <v>9.6153846153846159E-2</v>
      </c>
    </row>
    <row r="117" spans="2:9" x14ac:dyDescent="0.3">
      <c r="B117" s="10"/>
      <c r="C117" s="10">
        <v>111</v>
      </c>
      <c r="D117" s="10" t="s">
        <v>303</v>
      </c>
      <c r="E117" s="52">
        <v>4</v>
      </c>
      <c r="F117" s="10"/>
      <c r="G117" s="10">
        <v>7</v>
      </c>
      <c r="H117" s="12">
        <v>156</v>
      </c>
      <c r="I117" s="12">
        <f t="shared" si="4"/>
        <v>0.17948717948717949</v>
      </c>
    </row>
    <row r="118" spans="2:9" x14ac:dyDescent="0.3">
      <c r="B118" s="10"/>
      <c r="C118" s="10">
        <v>112</v>
      </c>
      <c r="D118" s="10" t="s">
        <v>304</v>
      </c>
      <c r="E118" s="52">
        <v>20.8</v>
      </c>
      <c r="F118" s="10"/>
      <c r="G118" s="10">
        <v>3</v>
      </c>
      <c r="H118" s="12">
        <v>156</v>
      </c>
      <c r="I118" s="12">
        <f t="shared" si="4"/>
        <v>0.4</v>
      </c>
    </row>
    <row r="119" spans="2:9" x14ac:dyDescent="0.3">
      <c r="B119" s="10"/>
      <c r="C119" s="10">
        <v>113</v>
      </c>
      <c r="D119" s="10" t="s">
        <v>305</v>
      </c>
      <c r="E119" s="52">
        <v>18.2</v>
      </c>
      <c r="F119" s="10"/>
      <c r="G119" s="10">
        <v>1</v>
      </c>
      <c r="H119" s="12">
        <v>156</v>
      </c>
      <c r="I119" s="12">
        <f t="shared" si="4"/>
        <v>0.11666666666666667</v>
      </c>
    </row>
    <row r="120" spans="2:9" x14ac:dyDescent="0.3">
      <c r="B120" s="10"/>
      <c r="C120" s="10">
        <v>114</v>
      </c>
      <c r="D120" s="10" t="s">
        <v>924</v>
      </c>
      <c r="E120" s="52">
        <v>28</v>
      </c>
      <c r="F120" s="10"/>
      <c r="G120" s="10">
        <v>2</v>
      </c>
      <c r="H120" s="12">
        <v>156</v>
      </c>
      <c r="I120" s="12">
        <f t="shared" si="4"/>
        <v>0.35897435897435898</v>
      </c>
    </row>
    <row r="121" spans="2:9" x14ac:dyDescent="0.3">
      <c r="B121" s="10"/>
      <c r="C121" s="10">
        <v>115</v>
      </c>
      <c r="D121" s="10" t="s">
        <v>922</v>
      </c>
      <c r="E121" s="52">
        <v>10.5</v>
      </c>
      <c r="F121" s="10"/>
      <c r="G121" s="10">
        <v>2</v>
      </c>
      <c r="H121" s="12">
        <v>156</v>
      </c>
      <c r="I121" s="12">
        <f t="shared" si="4"/>
        <v>0.13461538461538461</v>
      </c>
    </row>
    <row r="122" spans="2:9" x14ac:dyDescent="0.3">
      <c r="B122" s="10"/>
      <c r="C122" s="10">
        <v>116</v>
      </c>
      <c r="D122" s="10" t="s">
        <v>923</v>
      </c>
      <c r="E122" s="52">
        <v>8</v>
      </c>
      <c r="F122" s="10"/>
      <c r="G122" s="10">
        <v>2</v>
      </c>
      <c r="H122" s="12">
        <v>156</v>
      </c>
      <c r="I122" s="12">
        <f t="shared" si="4"/>
        <v>0.10256410256410256</v>
      </c>
    </row>
    <row r="123" spans="2:9" x14ac:dyDescent="0.3">
      <c r="B123" s="10"/>
      <c r="C123" s="10">
        <v>117</v>
      </c>
      <c r="D123" s="10" t="s">
        <v>306</v>
      </c>
      <c r="E123" s="52">
        <v>17</v>
      </c>
      <c r="F123" s="10"/>
      <c r="G123" s="10">
        <v>3</v>
      </c>
      <c r="H123" s="12">
        <v>156</v>
      </c>
      <c r="I123" s="12">
        <f t="shared" si="4"/>
        <v>0.32692307692307693</v>
      </c>
    </row>
    <row r="124" spans="2:9" x14ac:dyDescent="0.3">
      <c r="B124" s="10"/>
      <c r="C124" s="10">
        <v>118</v>
      </c>
      <c r="D124" s="10" t="s">
        <v>87</v>
      </c>
      <c r="E124" s="52">
        <v>34.6</v>
      </c>
      <c r="F124" s="10"/>
      <c r="G124" s="10">
        <v>4</v>
      </c>
      <c r="H124" s="12">
        <v>156</v>
      </c>
      <c r="I124" s="12">
        <f t="shared" si="4"/>
        <v>0.88717948717948725</v>
      </c>
    </row>
    <row r="125" spans="2:9" x14ac:dyDescent="0.3">
      <c r="B125" s="10"/>
      <c r="C125" s="10">
        <v>119</v>
      </c>
      <c r="D125" s="10" t="s">
        <v>307</v>
      </c>
      <c r="E125" s="52">
        <v>10</v>
      </c>
      <c r="F125" s="10"/>
      <c r="G125" s="10">
        <v>2</v>
      </c>
      <c r="H125" s="12">
        <v>156</v>
      </c>
      <c r="I125" s="12">
        <f t="shared" si="4"/>
        <v>0.12820512820512819</v>
      </c>
    </row>
    <row r="126" spans="2:9" x14ac:dyDescent="0.3">
      <c r="B126" s="10"/>
      <c r="C126" s="10">
        <v>120</v>
      </c>
      <c r="D126" s="10" t="s">
        <v>95</v>
      </c>
      <c r="E126" s="52">
        <v>45</v>
      </c>
      <c r="F126" s="10"/>
      <c r="G126" s="10">
        <v>1</v>
      </c>
      <c r="H126" s="12">
        <v>156</v>
      </c>
      <c r="I126" s="12">
        <f t="shared" si="4"/>
        <v>0.28846153846153844</v>
      </c>
    </row>
    <row r="127" spans="2:9" x14ac:dyDescent="0.3">
      <c r="B127" s="10"/>
      <c r="C127" s="10">
        <v>121</v>
      </c>
      <c r="D127" s="10" t="s">
        <v>96</v>
      </c>
      <c r="E127" s="52">
        <v>29.5</v>
      </c>
      <c r="F127" s="10"/>
      <c r="G127" s="10">
        <v>1</v>
      </c>
      <c r="H127" s="12">
        <v>156</v>
      </c>
      <c r="I127" s="12">
        <f t="shared" si="4"/>
        <v>0.1891025641025641</v>
      </c>
    </row>
    <row r="128" spans="2:9" x14ac:dyDescent="0.3">
      <c r="B128" s="10"/>
      <c r="C128" s="10">
        <v>122</v>
      </c>
      <c r="D128" s="10" t="s">
        <v>98</v>
      </c>
      <c r="E128" s="52">
        <v>45</v>
      </c>
      <c r="F128" s="10"/>
      <c r="G128" s="10">
        <v>1</v>
      </c>
      <c r="H128" s="12">
        <v>156</v>
      </c>
      <c r="I128" s="12">
        <f t="shared" si="4"/>
        <v>0.28846153846153844</v>
      </c>
    </row>
    <row r="129" spans="2:12" x14ac:dyDescent="0.3">
      <c r="B129" s="10"/>
      <c r="C129" s="10">
        <v>123</v>
      </c>
      <c r="D129" s="10" t="s">
        <v>97</v>
      </c>
      <c r="E129" s="52">
        <v>25</v>
      </c>
      <c r="F129" s="10"/>
      <c r="G129" s="10">
        <v>1</v>
      </c>
      <c r="H129" s="12">
        <v>156</v>
      </c>
      <c r="I129" s="12">
        <f t="shared" si="4"/>
        <v>0.16025641025641027</v>
      </c>
    </row>
    <row r="130" spans="2:12" x14ac:dyDescent="0.3">
      <c r="B130" s="10"/>
      <c r="C130" s="10">
        <v>124</v>
      </c>
      <c r="D130" s="10" t="s">
        <v>951</v>
      </c>
      <c r="E130" s="54">
        <v>45</v>
      </c>
      <c r="F130" s="10"/>
      <c r="G130" s="10">
        <v>1</v>
      </c>
      <c r="H130" s="12">
        <v>52</v>
      </c>
      <c r="I130" s="12">
        <f t="shared" si="4"/>
        <v>0.86538461538461542</v>
      </c>
    </row>
    <row r="131" spans="2:12" x14ac:dyDescent="0.3">
      <c r="B131" s="10"/>
      <c r="C131" s="10">
        <v>125</v>
      </c>
      <c r="D131" s="10" t="s">
        <v>308</v>
      </c>
      <c r="E131" s="54">
        <v>12.99</v>
      </c>
      <c r="F131" s="10"/>
      <c r="G131" s="10">
        <v>1</v>
      </c>
      <c r="H131" s="12">
        <v>26</v>
      </c>
      <c r="I131" s="12">
        <f t="shared" si="4"/>
        <v>0.49961538461538463</v>
      </c>
    </row>
    <row r="132" spans="2:12" x14ac:dyDescent="0.3">
      <c r="B132" s="10"/>
      <c r="C132" s="10">
        <v>126</v>
      </c>
      <c r="D132" s="10" t="s">
        <v>101</v>
      </c>
      <c r="E132" s="54">
        <v>24.99</v>
      </c>
      <c r="F132" s="10"/>
      <c r="G132" s="10">
        <v>1</v>
      </c>
      <c r="H132" s="12">
        <v>26</v>
      </c>
      <c r="I132" s="12">
        <f t="shared" si="4"/>
        <v>0.96115384615384614</v>
      </c>
    </row>
    <row r="133" spans="2:12" x14ac:dyDescent="0.3">
      <c r="B133" s="10"/>
      <c r="C133" s="10">
        <v>127</v>
      </c>
      <c r="D133" s="10" t="s">
        <v>309</v>
      </c>
      <c r="E133" s="54">
        <v>14.99</v>
      </c>
      <c r="F133" s="10"/>
      <c r="G133" s="10">
        <v>1</v>
      </c>
      <c r="H133" s="12">
        <v>52</v>
      </c>
      <c r="I133" s="12">
        <f t="shared" si="4"/>
        <v>0.28826923076923078</v>
      </c>
    </row>
    <row r="134" spans="2:12" x14ac:dyDescent="0.3">
      <c r="B134" s="10"/>
      <c r="C134" s="10">
        <v>128</v>
      </c>
      <c r="D134" s="10" t="s">
        <v>310</v>
      </c>
      <c r="E134" s="54">
        <v>17.989999999999998</v>
      </c>
      <c r="F134" s="10"/>
      <c r="G134" s="10">
        <v>1</v>
      </c>
      <c r="H134" s="12">
        <v>104</v>
      </c>
      <c r="I134" s="12">
        <f t="shared" si="4"/>
        <v>0.17298076923076922</v>
      </c>
    </row>
    <row r="135" spans="2:12" x14ac:dyDescent="0.3">
      <c r="B135" s="10"/>
      <c r="C135" s="10">
        <v>129</v>
      </c>
      <c r="D135" s="10" t="s">
        <v>311</v>
      </c>
      <c r="E135" s="54">
        <v>15.99</v>
      </c>
      <c r="F135" s="10"/>
      <c r="G135" s="10">
        <v>1</v>
      </c>
      <c r="H135" s="12">
        <v>104</v>
      </c>
      <c r="I135" s="12">
        <f t="shared" si="4"/>
        <v>0.15375</v>
      </c>
    </row>
    <row r="136" spans="2:12" x14ac:dyDescent="0.3">
      <c r="B136" s="10"/>
      <c r="C136" s="10">
        <v>130</v>
      </c>
      <c r="D136" s="10" t="s">
        <v>312</v>
      </c>
      <c r="E136" s="54">
        <v>15.99</v>
      </c>
      <c r="F136" s="10"/>
      <c r="G136" s="10">
        <v>1</v>
      </c>
      <c r="H136" s="12">
        <v>104</v>
      </c>
      <c r="I136" s="12">
        <f t="shared" si="4"/>
        <v>0.15375</v>
      </c>
    </row>
    <row r="137" spans="2:12" x14ac:dyDescent="0.3">
      <c r="B137" s="10"/>
      <c r="C137" s="10">
        <v>131</v>
      </c>
      <c r="D137" s="10" t="s">
        <v>313</v>
      </c>
      <c r="E137" s="54">
        <v>9.99</v>
      </c>
      <c r="F137" s="10"/>
      <c r="G137" s="10">
        <v>1</v>
      </c>
      <c r="H137" s="12">
        <v>104</v>
      </c>
      <c r="I137" s="12">
        <f t="shared" si="4"/>
        <v>9.6057692307692316E-2</v>
      </c>
    </row>
    <row r="138" spans="2:12" x14ac:dyDescent="0.3">
      <c r="B138" s="10"/>
      <c r="C138" s="10">
        <v>132</v>
      </c>
      <c r="D138" s="10" t="s">
        <v>103</v>
      </c>
      <c r="E138" s="54">
        <v>4.99</v>
      </c>
      <c r="F138" s="10"/>
      <c r="G138" s="10">
        <v>1</v>
      </c>
      <c r="H138" s="12">
        <v>104</v>
      </c>
      <c r="I138" s="12">
        <f t="shared" si="4"/>
        <v>4.798076923076923E-2</v>
      </c>
    </row>
    <row r="139" spans="2:12" x14ac:dyDescent="0.3">
      <c r="B139" s="10"/>
      <c r="C139" s="10">
        <v>133</v>
      </c>
      <c r="D139" s="10" t="s">
        <v>105</v>
      </c>
      <c r="E139" s="54">
        <v>17.5</v>
      </c>
      <c r="F139" s="10"/>
      <c r="G139" s="10">
        <v>2</v>
      </c>
      <c r="H139" s="12">
        <v>156</v>
      </c>
      <c r="I139" s="12">
        <f t="shared" si="4"/>
        <v>0.22435897435897437</v>
      </c>
    </row>
    <row r="140" spans="2:12" x14ac:dyDescent="0.3">
      <c r="B140" s="10"/>
      <c r="C140" s="10">
        <v>134</v>
      </c>
      <c r="D140" s="10" t="s">
        <v>106</v>
      </c>
      <c r="E140" s="54">
        <v>17.5</v>
      </c>
      <c r="F140" s="10"/>
      <c r="G140" s="10">
        <v>2</v>
      </c>
      <c r="H140" s="12">
        <v>156</v>
      </c>
      <c r="I140" s="12">
        <f t="shared" si="4"/>
        <v>0.22435897435897437</v>
      </c>
    </row>
    <row r="141" spans="2:12" x14ac:dyDescent="0.3">
      <c r="B141" s="10"/>
      <c r="C141" s="10">
        <v>135</v>
      </c>
      <c r="D141" s="10" t="s">
        <v>107</v>
      </c>
      <c r="E141" s="54">
        <v>5.25</v>
      </c>
      <c r="F141" s="10"/>
      <c r="G141" s="10">
        <v>2</v>
      </c>
      <c r="H141" s="12">
        <v>156</v>
      </c>
      <c r="I141" s="12">
        <f t="shared" ref="I141:I172" si="5">+(E141*G141)/H141</f>
        <v>6.7307692307692304E-2</v>
      </c>
    </row>
    <row r="142" spans="2:12" x14ac:dyDescent="0.3">
      <c r="B142" s="10"/>
      <c r="C142" s="10">
        <v>136</v>
      </c>
      <c r="D142" s="10" t="s">
        <v>314</v>
      </c>
      <c r="E142" s="54">
        <v>29.5</v>
      </c>
      <c r="F142" s="10"/>
      <c r="G142" s="10">
        <v>1</v>
      </c>
      <c r="H142" s="12">
        <v>52</v>
      </c>
      <c r="I142" s="12">
        <f t="shared" si="5"/>
        <v>0.56730769230769229</v>
      </c>
    </row>
    <row r="143" spans="2:12" x14ac:dyDescent="0.3">
      <c r="B143" s="10"/>
      <c r="C143" s="10">
        <v>137</v>
      </c>
      <c r="D143" s="10" t="s">
        <v>79</v>
      </c>
      <c r="E143" s="54">
        <v>9.6</v>
      </c>
      <c r="F143" s="10"/>
      <c r="G143" s="10">
        <v>2</v>
      </c>
      <c r="H143" s="12">
        <v>52</v>
      </c>
      <c r="I143" s="12">
        <f t="shared" si="5"/>
        <v>0.3692307692307692</v>
      </c>
      <c r="L143" s="79"/>
    </row>
    <row r="144" spans="2:12" x14ac:dyDescent="0.3">
      <c r="B144" s="10"/>
      <c r="C144" s="10">
        <v>138</v>
      </c>
      <c r="D144" s="10" t="s">
        <v>929</v>
      </c>
      <c r="E144" s="54">
        <v>12.8</v>
      </c>
      <c r="F144" s="10"/>
      <c r="G144" s="10">
        <v>4</v>
      </c>
      <c r="H144" s="12">
        <v>52</v>
      </c>
      <c r="I144" s="12">
        <f t="shared" si="5"/>
        <v>0.98461538461538467</v>
      </c>
      <c r="L144" s="79"/>
    </row>
    <row r="145" spans="2:12" x14ac:dyDescent="0.3">
      <c r="B145" s="10"/>
      <c r="C145" s="10">
        <v>139</v>
      </c>
      <c r="D145" s="10" t="s">
        <v>81</v>
      </c>
      <c r="E145" s="54">
        <v>29.5</v>
      </c>
      <c r="F145" s="10"/>
      <c r="G145" s="10">
        <v>1</v>
      </c>
      <c r="H145" s="12">
        <v>156</v>
      </c>
      <c r="I145" s="12">
        <f t="shared" si="5"/>
        <v>0.1891025641025641</v>
      </c>
      <c r="L145" s="79"/>
    </row>
    <row r="146" spans="2:12" x14ac:dyDescent="0.3">
      <c r="B146" s="10"/>
      <c r="C146" s="10">
        <v>140</v>
      </c>
      <c r="D146" s="10" t="s">
        <v>82</v>
      </c>
      <c r="E146" s="54">
        <v>19.5</v>
      </c>
      <c r="F146" s="10"/>
      <c r="G146" s="10">
        <v>2</v>
      </c>
      <c r="H146" s="12">
        <v>104</v>
      </c>
      <c r="I146" s="12">
        <f t="shared" si="5"/>
        <v>0.375</v>
      </c>
      <c r="L146" s="79"/>
    </row>
    <row r="147" spans="2:12" x14ac:dyDescent="0.3">
      <c r="B147" s="10"/>
      <c r="C147" s="10">
        <v>141</v>
      </c>
      <c r="D147" s="10" t="s">
        <v>927</v>
      </c>
      <c r="E147" s="54">
        <v>4</v>
      </c>
      <c r="F147" s="10"/>
      <c r="G147" s="10">
        <v>3</v>
      </c>
      <c r="H147" s="12">
        <v>52</v>
      </c>
      <c r="I147" s="12">
        <f t="shared" si="5"/>
        <v>0.23076923076923078</v>
      </c>
      <c r="L147" s="79"/>
    </row>
    <row r="148" spans="2:12" x14ac:dyDescent="0.3">
      <c r="B148" s="10"/>
      <c r="C148" s="10">
        <v>142</v>
      </c>
      <c r="D148" s="10" t="s">
        <v>928</v>
      </c>
      <c r="E148" s="54">
        <v>7.5</v>
      </c>
      <c r="F148" s="10"/>
      <c r="G148" s="10">
        <v>3</v>
      </c>
      <c r="H148" s="12">
        <v>52</v>
      </c>
      <c r="I148" s="12">
        <f t="shared" si="5"/>
        <v>0.43269230769230771</v>
      </c>
      <c r="L148" s="79"/>
    </row>
    <row r="149" spans="2:12" x14ac:dyDescent="0.3">
      <c r="B149" s="10"/>
      <c r="C149" s="10">
        <v>143</v>
      </c>
      <c r="D149" s="10" t="s">
        <v>925</v>
      </c>
      <c r="E149" s="54">
        <v>16</v>
      </c>
      <c r="F149" s="10"/>
      <c r="G149" s="10">
        <v>3</v>
      </c>
      <c r="H149" s="12">
        <v>52</v>
      </c>
      <c r="I149" s="12">
        <f t="shared" si="5"/>
        <v>0.92307692307692313</v>
      </c>
      <c r="L149" s="79"/>
    </row>
    <row r="150" spans="2:12" x14ac:dyDescent="0.3">
      <c r="B150" s="10"/>
      <c r="C150" s="10">
        <v>144</v>
      </c>
      <c r="D150" s="10" t="s">
        <v>926</v>
      </c>
      <c r="E150" s="54">
        <v>16</v>
      </c>
      <c r="F150" s="10"/>
      <c r="G150" s="10">
        <v>3</v>
      </c>
      <c r="H150" s="12">
        <v>52</v>
      </c>
      <c r="I150" s="12">
        <f t="shared" si="5"/>
        <v>0.92307692307692313</v>
      </c>
      <c r="L150" s="79"/>
    </row>
    <row r="151" spans="2:12" x14ac:dyDescent="0.3">
      <c r="B151" s="10"/>
      <c r="C151" s="10">
        <v>145</v>
      </c>
      <c r="D151" s="10" t="s">
        <v>930</v>
      </c>
      <c r="E151" s="54">
        <v>20</v>
      </c>
      <c r="F151" s="10"/>
      <c r="G151" s="10">
        <v>2</v>
      </c>
      <c r="H151" s="12">
        <v>156</v>
      </c>
      <c r="I151" s="12">
        <f t="shared" si="5"/>
        <v>0.25641025641025639</v>
      </c>
      <c r="L151" s="79"/>
    </row>
    <row r="152" spans="2:12" x14ac:dyDescent="0.3">
      <c r="B152" s="10"/>
      <c r="C152" s="10">
        <v>146</v>
      </c>
      <c r="D152" s="10" t="s">
        <v>88</v>
      </c>
      <c r="E152" s="54">
        <v>10</v>
      </c>
      <c r="F152" s="10"/>
      <c r="G152" s="10">
        <v>2</v>
      </c>
      <c r="H152" s="12">
        <v>156</v>
      </c>
      <c r="I152" s="12">
        <f t="shared" si="5"/>
        <v>0.12820512820512819</v>
      </c>
      <c r="L152" s="79"/>
    </row>
    <row r="153" spans="2:12" x14ac:dyDescent="0.3">
      <c r="B153" s="10"/>
      <c r="C153" s="10">
        <v>147</v>
      </c>
      <c r="D153" s="10" t="s">
        <v>89</v>
      </c>
      <c r="E153" s="54">
        <v>14</v>
      </c>
      <c r="F153" s="10"/>
      <c r="G153" s="10">
        <v>2</v>
      </c>
      <c r="H153" s="12">
        <v>156</v>
      </c>
      <c r="I153" s="12">
        <f t="shared" si="5"/>
        <v>0.17948717948717949</v>
      </c>
      <c r="L153" s="79"/>
    </row>
    <row r="154" spans="2:12" x14ac:dyDescent="0.3">
      <c r="B154" s="10"/>
      <c r="C154" s="10">
        <v>148</v>
      </c>
      <c r="D154" s="10" t="s">
        <v>90</v>
      </c>
      <c r="E154" s="54">
        <v>15</v>
      </c>
      <c r="F154" s="10"/>
      <c r="G154" s="10">
        <v>2</v>
      </c>
      <c r="H154" s="12">
        <v>156</v>
      </c>
      <c r="I154" s="12">
        <f t="shared" si="5"/>
        <v>0.19230769230769232</v>
      </c>
      <c r="L154" s="79"/>
    </row>
    <row r="155" spans="2:12" x14ac:dyDescent="0.3">
      <c r="B155" s="10"/>
      <c r="C155" s="10">
        <v>149</v>
      </c>
      <c r="D155" s="10" t="s">
        <v>91</v>
      </c>
      <c r="E155" s="54">
        <v>15.4</v>
      </c>
      <c r="F155" s="10"/>
      <c r="G155" s="10">
        <v>2</v>
      </c>
      <c r="H155" s="12">
        <v>156</v>
      </c>
      <c r="I155" s="12">
        <f t="shared" si="5"/>
        <v>0.19743589743589743</v>
      </c>
      <c r="L155" s="79"/>
    </row>
    <row r="156" spans="2:12" x14ac:dyDescent="0.3">
      <c r="B156" s="10"/>
      <c r="C156" s="10">
        <v>150</v>
      </c>
      <c r="D156" s="10" t="s">
        <v>92</v>
      </c>
      <c r="E156" s="54">
        <v>15.4</v>
      </c>
      <c r="F156" s="10"/>
      <c r="G156" s="10">
        <v>1</v>
      </c>
      <c r="H156" s="12">
        <v>156</v>
      </c>
      <c r="I156" s="12">
        <f t="shared" si="5"/>
        <v>9.8717948717948714E-2</v>
      </c>
      <c r="L156" s="79"/>
    </row>
    <row r="157" spans="2:12" x14ac:dyDescent="0.3">
      <c r="B157" s="10"/>
      <c r="C157" s="10">
        <v>151</v>
      </c>
      <c r="D157" s="10" t="s">
        <v>93</v>
      </c>
      <c r="E157" s="54">
        <v>12.8</v>
      </c>
      <c r="F157" s="10"/>
      <c r="G157" s="10">
        <v>2</v>
      </c>
      <c r="H157" s="12">
        <v>156</v>
      </c>
      <c r="I157" s="12">
        <f t="shared" si="5"/>
        <v>0.1641025641025641</v>
      </c>
      <c r="L157" s="79"/>
    </row>
    <row r="158" spans="2:12" x14ac:dyDescent="0.3">
      <c r="B158" s="10"/>
      <c r="C158" s="10">
        <v>152</v>
      </c>
      <c r="D158" s="10" t="s">
        <v>94</v>
      </c>
      <c r="E158" s="54">
        <v>68</v>
      </c>
      <c r="F158" s="10"/>
      <c r="G158" s="10">
        <v>2</v>
      </c>
      <c r="H158" s="12">
        <v>156</v>
      </c>
      <c r="I158" s="12">
        <f t="shared" si="5"/>
        <v>0.87179487179487181</v>
      </c>
      <c r="L158" s="79"/>
    </row>
    <row r="159" spans="2:12" x14ac:dyDescent="0.3">
      <c r="B159" s="10"/>
      <c r="C159" s="10">
        <v>153</v>
      </c>
      <c r="D159" s="10" t="s">
        <v>95</v>
      </c>
      <c r="E159" s="54">
        <v>39</v>
      </c>
      <c r="F159" s="10"/>
      <c r="G159" s="10">
        <v>1</v>
      </c>
      <c r="H159" s="12">
        <v>156</v>
      </c>
      <c r="I159" s="12">
        <f t="shared" si="5"/>
        <v>0.25</v>
      </c>
      <c r="L159" s="79"/>
    </row>
    <row r="160" spans="2:12" x14ac:dyDescent="0.3">
      <c r="B160" s="10"/>
      <c r="C160" s="10">
        <v>154</v>
      </c>
      <c r="D160" s="10" t="s">
        <v>96</v>
      </c>
      <c r="E160" s="54">
        <v>29</v>
      </c>
      <c r="F160" s="10"/>
      <c r="G160" s="10">
        <v>1</v>
      </c>
      <c r="H160" s="12">
        <v>156</v>
      </c>
      <c r="I160" s="12">
        <f t="shared" si="5"/>
        <v>0.1858974358974359</v>
      </c>
      <c r="L160" s="79"/>
    </row>
    <row r="161" spans="2:12" x14ac:dyDescent="0.3">
      <c r="B161" s="10"/>
      <c r="C161" s="10">
        <v>155</v>
      </c>
      <c r="D161" s="10" t="s">
        <v>97</v>
      </c>
      <c r="E161" s="54">
        <v>17.45</v>
      </c>
      <c r="F161" s="10"/>
      <c r="G161" s="10">
        <v>1</v>
      </c>
      <c r="H161" s="12">
        <v>156</v>
      </c>
      <c r="I161" s="12">
        <f t="shared" si="5"/>
        <v>0.11185897435897435</v>
      </c>
      <c r="L161" s="79"/>
    </row>
    <row r="162" spans="2:12" x14ac:dyDescent="0.3">
      <c r="B162" s="10"/>
      <c r="C162" s="10">
        <v>156</v>
      </c>
      <c r="D162" s="10" t="s">
        <v>98</v>
      </c>
      <c r="E162" s="54">
        <v>69</v>
      </c>
      <c r="F162" s="10"/>
      <c r="G162" s="10">
        <v>1</v>
      </c>
      <c r="H162" s="12">
        <v>156</v>
      </c>
      <c r="I162" s="12">
        <f t="shared" si="5"/>
        <v>0.44230769230769229</v>
      </c>
      <c r="L162" s="79"/>
    </row>
    <row r="163" spans="2:12" x14ac:dyDescent="0.3">
      <c r="B163" s="10"/>
      <c r="C163" s="10">
        <v>157</v>
      </c>
      <c r="D163" s="10" t="s">
        <v>952</v>
      </c>
      <c r="E163" s="54">
        <v>8</v>
      </c>
      <c r="F163" s="10"/>
      <c r="G163" s="10">
        <v>1</v>
      </c>
      <c r="H163" s="12">
        <v>52</v>
      </c>
      <c r="I163" s="12">
        <f t="shared" si="5"/>
        <v>0.15384615384615385</v>
      </c>
      <c r="L163" s="79"/>
    </row>
    <row r="164" spans="2:12" x14ac:dyDescent="0.3">
      <c r="B164" s="10"/>
      <c r="C164" s="10">
        <v>158</v>
      </c>
      <c r="D164" s="10" t="s">
        <v>100</v>
      </c>
      <c r="E164" s="54">
        <v>28</v>
      </c>
      <c r="F164" s="10"/>
      <c r="G164" s="10">
        <v>1</v>
      </c>
      <c r="H164" s="12">
        <v>52</v>
      </c>
      <c r="I164" s="12">
        <f t="shared" si="5"/>
        <v>0.53846153846153844</v>
      </c>
      <c r="L164" s="79"/>
    </row>
    <row r="165" spans="2:12" x14ac:dyDescent="0.3">
      <c r="B165" s="10"/>
      <c r="C165" s="10">
        <v>159</v>
      </c>
      <c r="D165" s="10" t="s">
        <v>101</v>
      </c>
      <c r="E165" s="54">
        <v>28</v>
      </c>
      <c r="F165" s="10"/>
      <c r="G165" s="10">
        <v>1</v>
      </c>
      <c r="H165" s="12">
        <v>52</v>
      </c>
      <c r="I165" s="12">
        <f t="shared" si="5"/>
        <v>0.53846153846153844</v>
      </c>
      <c r="L165" s="79"/>
    </row>
    <row r="166" spans="2:12" x14ac:dyDescent="0.3">
      <c r="B166" s="10"/>
      <c r="C166" s="10">
        <v>160</v>
      </c>
      <c r="D166" s="10" t="s">
        <v>102</v>
      </c>
      <c r="E166" s="54">
        <v>17.600000000000001</v>
      </c>
      <c r="F166" s="10"/>
      <c r="G166" s="10">
        <v>1</v>
      </c>
      <c r="H166" s="12">
        <v>52</v>
      </c>
      <c r="I166" s="12">
        <f t="shared" si="5"/>
        <v>0.33846153846153848</v>
      </c>
      <c r="L166" s="79"/>
    </row>
    <row r="167" spans="2:12" x14ac:dyDescent="0.3">
      <c r="B167" s="10"/>
      <c r="C167" s="10">
        <v>161</v>
      </c>
      <c r="D167" s="10" t="s">
        <v>103</v>
      </c>
      <c r="E167" s="54">
        <v>7.5</v>
      </c>
      <c r="F167" s="10"/>
      <c r="G167" s="10">
        <v>1</v>
      </c>
      <c r="H167" s="12">
        <v>52</v>
      </c>
      <c r="I167" s="12">
        <f t="shared" si="5"/>
        <v>0.14423076923076922</v>
      </c>
      <c r="L167" s="79"/>
    </row>
    <row r="168" spans="2:12" x14ac:dyDescent="0.3">
      <c r="B168" s="10"/>
      <c r="C168" s="10">
        <v>162</v>
      </c>
      <c r="D168" s="10" t="s">
        <v>104</v>
      </c>
      <c r="E168" s="54">
        <v>6.4</v>
      </c>
      <c r="F168" s="10"/>
      <c r="G168" s="10">
        <v>3</v>
      </c>
      <c r="H168" s="12">
        <v>521</v>
      </c>
      <c r="I168" s="12">
        <f t="shared" si="5"/>
        <v>3.6852207293666034E-2</v>
      </c>
      <c r="L168" s="79"/>
    </row>
    <row r="169" spans="2:12" x14ac:dyDescent="0.3">
      <c r="B169" s="10"/>
      <c r="C169" s="10">
        <v>163</v>
      </c>
      <c r="D169" s="10" t="s">
        <v>105</v>
      </c>
      <c r="E169" s="54">
        <v>9</v>
      </c>
      <c r="F169" s="10"/>
      <c r="G169" s="10">
        <v>1</v>
      </c>
      <c r="H169" s="12">
        <v>156</v>
      </c>
      <c r="I169" s="12">
        <f t="shared" si="5"/>
        <v>5.7692307692307696E-2</v>
      </c>
      <c r="L169" s="79"/>
    </row>
    <row r="170" spans="2:12" x14ac:dyDescent="0.3">
      <c r="B170" s="10"/>
      <c r="C170" s="10">
        <v>164</v>
      </c>
      <c r="D170" s="10" t="s">
        <v>106</v>
      </c>
      <c r="E170" s="54">
        <v>17.5</v>
      </c>
      <c r="F170" s="10"/>
      <c r="G170" s="10">
        <v>1</v>
      </c>
      <c r="H170" s="12">
        <v>156</v>
      </c>
      <c r="I170" s="12">
        <f t="shared" si="5"/>
        <v>0.11217948717948718</v>
      </c>
      <c r="L170" s="79"/>
    </row>
    <row r="171" spans="2:12" x14ac:dyDescent="0.3">
      <c r="B171" s="10"/>
      <c r="C171" s="10">
        <v>165</v>
      </c>
      <c r="D171" s="10" t="s">
        <v>107</v>
      </c>
      <c r="E171" s="54">
        <v>17.5</v>
      </c>
      <c r="F171" s="10"/>
      <c r="G171" s="10">
        <v>1</v>
      </c>
      <c r="H171" s="12">
        <v>156</v>
      </c>
      <c r="I171" s="12">
        <f t="shared" si="5"/>
        <v>0.11217948717948718</v>
      </c>
      <c r="L171" s="79"/>
    </row>
    <row r="172" spans="2:12" x14ac:dyDescent="0.3">
      <c r="B172" s="10"/>
      <c r="C172" s="10">
        <v>166</v>
      </c>
      <c r="D172" s="10" t="s">
        <v>108</v>
      </c>
      <c r="E172" s="54">
        <v>8</v>
      </c>
      <c r="F172" s="10"/>
      <c r="G172" s="10">
        <v>1</v>
      </c>
      <c r="H172" s="12">
        <v>156</v>
      </c>
      <c r="I172" s="12">
        <f t="shared" si="5"/>
        <v>5.128205128205128E-2</v>
      </c>
      <c r="L172" s="79"/>
    </row>
    <row r="173" spans="2:12" x14ac:dyDescent="0.3">
      <c r="B173" s="10"/>
      <c r="C173" s="10">
        <v>167</v>
      </c>
      <c r="D173" s="10" t="s">
        <v>109</v>
      </c>
      <c r="E173" s="54">
        <v>12</v>
      </c>
      <c r="F173" s="10"/>
      <c r="G173" s="10">
        <v>1</v>
      </c>
      <c r="H173" s="12">
        <v>52</v>
      </c>
      <c r="I173" s="12">
        <f t="shared" ref="I173" si="6">+(E173*G173)/H173</f>
        <v>0.23076923076923078</v>
      </c>
      <c r="J173" s="21" t="s">
        <v>10</v>
      </c>
      <c r="K173" s="72">
        <f>SUM(I109:I173)</f>
        <v>20.751756053447508</v>
      </c>
      <c r="L173" s="79">
        <f>COUNT(I109:I173)</f>
        <v>65</v>
      </c>
    </row>
    <row r="174" spans="2:12" x14ac:dyDescent="0.3">
      <c r="B174" s="11" t="s">
        <v>315</v>
      </c>
      <c r="C174" s="10"/>
      <c r="D174" s="10"/>
      <c r="E174" s="54"/>
      <c r="F174" s="10"/>
      <c r="G174" s="10"/>
      <c r="H174" s="12"/>
      <c r="I174" s="12"/>
    </row>
    <row r="175" spans="2:12" x14ac:dyDescent="0.3">
      <c r="B175" s="10"/>
      <c r="C175" s="10">
        <v>168</v>
      </c>
      <c r="D175" s="10" t="s">
        <v>110</v>
      </c>
      <c r="E175" s="54">
        <v>153.22222222222223</v>
      </c>
      <c r="F175" s="10"/>
      <c r="G175" s="10">
        <v>1</v>
      </c>
      <c r="H175" s="12">
        <v>1</v>
      </c>
      <c r="I175" s="12">
        <v>153.22222222222223</v>
      </c>
    </row>
    <row r="176" spans="2:12" x14ac:dyDescent="0.3">
      <c r="B176" s="10"/>
      <c r="C176" s="10">
        <v>169</v>
      </c>
      <c r="D176" s="14" t="s">
        <v>111</v>
      </c>
      <c r="E176" s="58">
        <v>7.12</v>
      </c>
      <c r="F176" s="10"/>
      <c r="G176" s="10">
        <v>1</v>
      </c>
      <c r="H176" s="12">
        <v>1</v>
      </c>
      <c r="I176" s="12">
        <f t="shared" ref="I176:I180" si="7">+(E176*G176)/H176</f>
        <v>7.12</v>
      </c>
    </row>
    <row r="177" spans="2:12" x14ac:dyDescent="0.3">
      <c r="B177" s="10"/>
      <c r="C177" s="10">
        <v>170</v>
      </c>
      <c r="D177" s="14" t="s">
        <v>792</v>
      </c>
      <c r="E177" s="58">
        <v>8.77</v>
      </c>
      <c r="F177" s="10"/>
      <c r="G177" s="10">
        <v>1</v>
      </c>
      <c r="H177" s="12">
        <v>1</v>
      </c>
      <c r="I177" s="12">
        <f t="shared" si="7"/>
        <v>8.77</v>
      </c>
    </row>
    <row r="178" spans="2:12" x14ac:dyDescent="0.3">
      <c r="B178" s="10"/>
      <c r="C178" s="10">
        <v>171</v>
      </c>
      <c r="D178" s="10" t="s">
        <v>112</v>
      </c>
      <c r="E178" s="53">
        <f>'Single Male'!E136</f>
        <v>1.323</v>
      </c>
      <c r="F178" s="10"/>
      <c r="G178" s="10">
        <v>1</v>
      </c>
      <c r="H178" s="12">
        <v>1</v>
      </c>
      <c r="I178" s="12">
        <f t="shared" si="7"/>
        <v>1.323</v>
      </c>
    </row>
    <row r="179" spans="2:12" x14ac:dyDescent="0.3">
      <c r="B179" s="10"/>
      <c r="C179" s="10">
        <v>172</v>
      </c>
      <c r="D179" s="10" t="s">
        <v>369</v>
      </c>
      <c r="E179" s="58">
        <v>17.12</v>
      </c>
      <c r="F179" s="10"/>
      <c r="G179" s="10">
        <v>1</v>
      </c>
      <c r="H179" s="12">
        <v>1</v>
      </c>
      <c r="I179" s="12">
        <f t="shared" si="7"/>
        <v>17.12</v>
      </c>
    </row>
    <row r="180" spans="2:12" x14ac:dyDescent="0.3">
      <c r="B180" s="10"/>
      <c r="C180" s="10">
        <v>173</v>
      </c>
      <c r="D180" s="10" t="s">
        <v>370</v>
      </c>
      <c r="E180" s="58">
        <v>150</v>
      </c>
      <c r="F180" s="10"/>
      <c r="G180" s="10">
        <v>1</v>
      </c>
      <c r="H180" s="12">
        <v>52.142859999999999</v>
      </c>
      <c r="I180" s="12">
        <f t="shared" si="7"/>
        <v>2.8767121711390593</v>
      </c>
      <c r="J180" s="21" t="s">
        <v>11</v>
      </c>
      <c r="K180" s="72">
        <f>SUM(I175:I180)</f>
        <v>190.4319343933613</v>
      </c>
      <c r="L180" s="23">
        <f>COUNT(I175:I180)</f>
        <v>6</v>
      </c>
    </row>
    <row r="181" spans="2:12" x14ac:dyDescent="0.3">
      <c r="B181" s="11" t="s">
        <v>316</v>
      </c>
      <c r="C181" s="10"/>
      <c r="D181" s="10"/>
      <c r="E181" s="54"/>
      <c r="F181" s="10"/>
      <c r="G181" s="10"/>
      <c r="H181" s="12"/>
      <c r="I181" s="12"/>
    </row>
    <row r="182" spans="2:12" x14ac:dyDescent="0.3">
      <c r="B182" s="10"/>
      <c r="C182" s="10">
        <v>174</v>
      </c>
      <c r="D182" s="10" t="s">
        <v>115</v>
      </c>
      <c r="E182" s="54">
        <v>5</v>
      </c>
      <c r="F182" s="10"/>
      <c r="G182" s="10">
        <v>1</v>
      </c>
      <c r="H182" s="12">
        <v>521.42859999999996</v>
      </c>
      <c r="I182" s="12">
        <f t="shared" ref="I182:I213" si="8">+(E182*G182)/H182</f>
        <v>9.5890405704635306E-3</v>
      </c>
    </row>
    <row r="183" spans="2:12" x14ac:dyDescent="0.3">
      <c r="B183" s="10"/>
      <c r="C183" s="10">
        <v>175</v>
      </c>
      <c r="D183" s="10" t="s">
        <v>116</v>
      </c>
      <c r="E183" s="54">
        <v>2</v>
      </c>
      <c r="F183" s="10"/>
      <c r="G183" s="10">
        <v>1</v>
      </c>
      <c r="H183" s="12">
        <v>104.29</v>
      </c>
      <c r="I183" s="12">
        <f t="shared" si="8"/>
        <v>1.9177294083804773E-2</v>
      </c>
    </row>
    <row r="184" spans="2:12" x14ac:dyDescent="0.3">
      <c r="B184" s="10"/>
      <c r="C184" s="10">
        <v>176</v>
      </c>
      <c r="D184" s="10" t="s">
        <v>115</v>
      </c>
      <c r="E184" s="54">
        <v>5</v>
      </c>
      <c r="F184" s="10"/>
      <c r="G184" s="10">
        <v>1</v>
      </c>
      <c r="H184" s="12">
        <v>521.42859999999996</v>
      </c>
      <c r="I184" s="12">
        <f t="shared" si="8"/>
        <v>9.5890405704635306E-3</v>
      </c>
    </row>
    <row r="185" spans="2:12" x14ac:dyDescent="0.3">
      <c r="B185" s="10"/>
      <c r="C185" s="10">
        <v>177</v>
      </c>
      <c r="D185" s="10" t="s">
        <v>116</v>
      </c>
      <c r="E185" s="54">
        <v>2</v>
      </c>
      <c r="F185" s="10"/>
      <c r="G185" s="10">
        <v>2</v>
      </c>
      <c r="H185" s="12">
        <v>104.29</v>
      </c>
      <c r="I185" s="12">
        <f t="shared" si="8"/>
        <v>3.8354588167609546E-2</v>
      </c>
    </row>
    <row r="186" spans="2:12" x14ac:dyDescent="0.3">
      <c r="B186" s="10"/>
      <c r="C186" s="10">
        <v>178</v>
      </c>
      <c r="D186" s="10" t="s">
        <v>117</v>
      </c>
      <c r="E186" s="54">
        <v>20</v>
      </c>
      <c r="F186" s="10"/>
      <c r="G186" s="10">
        <v>1</v>
      </c>
      <c r="H186" s="12">
        <v>521.42859999999996</v>
      </c>
      <c r="I186" s="12">
        <f t="shared" si="8"/>
        <v>3.8356162281854123E-2</v>
      </c>
    </row>
    <row r="187" spans="2:12" x14ac:dyDescent="0.3">
      <c r="B187" s="10"/>
      <c r="C187" s="10">
        <v>179</v>
      </c>
      <c r="D187" s="10" t="s">
        <v>118</v>
      </c>
      <c r="E187" s="54">
        <v>25</v>
      </c>
      <c r="F187" s="10"/>
      <c r="G187" s="10">
        <v>1</v>
      </c>
      <c r="H187" s="12">
        <v>1042.857</v>
      </c>
      <c r="I187" s="12">
        <f t="shared" si="8"/>
        <v>2.3972606023644663E-2</v>
      </c>
    </row>
    <row r="188" spans="2:12" x14ac:dyDescent="0.3">
      <c r="B188" s="10"/>
      <c r="C188" s="10">
        <v>180</v>
      </c>
      <c r="D188" s="10" t="s">
        <v>119</v>
      </c>
      <c r="E188" s="54">
        <v>2</v>
      </c>
      <c r="F188" s="10"/>
      <c r="G188" s="10">
        <v>1</v>
      </c>
      <c r="H188" s="12">
        <v>1042.857</v>
      </c>
      <c r="I188" s="12">
        <f t="shared" si="8"/>
        <v>1.9178084818915729E-3</v>
      </c>
    </row>
    <row r="189" spans="2:12" x14ac:dyDescent="0.3">
      <c r="B189" s="10"/>
      <c r="C189" s="10">
        <v>181</v>
      </c>
      <c r="D189" s="10" t="s">
        <v>120</v>
      </c>
      <c r="E189" s="54">
        <v>15</v>
      </c>
      <c r="F189" s="10"/>
      <c r="G189" s="10">
        <v>1</v>
      </c>
      <c r="H189" s="12">
        <v>156.42859999999999</v>
      </c>
      <c r="I189" s="12">
        <f t="shared" si="8"/>
        <v>9.5890393444677008E-2</v>
      </c>
    </row>
    <row r="190" spans="2:12" x14ac:dyDescent="0.3">
      <c r="B190" s="10"/>
      <c r="C190" s="10">
        <v>182</v>
      </c>
      <c r="D190" s="10" t="s">
        <v>121</v>
      </c>
      <c r="E190" s="54">
        <v>7.79</v>
      </c>
      <c r="F190" s="10"/>
      <c r="G190" s="10">
        <v>1</v>
      </c>
      <c r="H190" s="12">
        <v>1042.857</v>
      </c>
      <c r="I190" s="12">
        <f t="shared" si="8"/>
        <v>7.4698640369676769E-3</v>
      </c>
    </row>
    <row r="191" spans="2:12" x14ac:dyDescent="0.3">
      <c r="B191" s="10"/>
      <c r="C191" s="10">
        <v>183</v>
      </c>
      <c r="D191" s="10" t="s">
        <v>371</v>
      </c>
      <c r="E191" s="54">
        <v>324</v>
      </c>
      <c r="F191" s="10"/>
      <c r="G191" s="10">
        <v>1</v>
      </c>
      <c r="H191" s="12">
        <v>521.42999999999995</v>
      </c>
      <c r="I191" s="12">
        <f t="shared" si="8"/>
        <v>0.62136816063517641</v>
      </c>
    </row>
    <row r="192" spans="2:12" x14ac:dyDescent="0.3">
      <c r="B192" s="10"/>
      <c r="C192" s="10">
        <v>184</v>
      </c>
      <c r="D192" s="10" t="s">
        <v>123</v>
      </c>
      <c r="E192" s="54">
        <v>64.989999999999995</v>
      </c>
      <c r="F192" s="10"/>
      <c r="G192" s="10">
        <v>2</v>
      </c>
      <c r="H192" s="12">
        <v>521.42999999999995</v>
      </c>
      <c r="I192" s="12">
        <f t="shared" si="8"/>
        <v>0.24927602938074142</v>
      </c>
    </row>
    <row r="193" spans="2:9" x14ac:dyDescent="0.3">
      <c r="B193" s="10"/>
      <c r="C193" s="10">
        <v>185</v>
      </c>
      <c r="D193" s="10" t="s">
        <v>124</v>
      </c>
      <c r="E193" s="54">
        <v>250</v>
      </c>
      <c r="F193" s="10"/>
      <c r="G193" s="10">
        <v>1</v>
      </c>
      <c r="H193" s="12">
        <v>782.14</v>
      </c>
      <c r="I193" s="12">
        <f t="shared" si="8"/>
        <v>0.31963587081596645</v>
      </c>
    </row>
    <row r="194" spans="2:9" x14ac:dyDescent="0.3">
      <c r="B194" s="10"/>
      <c r="C194" s="10">
        <v>186</v>
      </c>
      <c r="D194" s="10" t="s">
        <v>125</v>
      </c>
      <c r="E194" s="54">
        <v>79.989999999999995</v>
      </c>
      <c r="F194" s="10"/>
      <c r="G194" s="10">
        <v>1</v>
      </c>
      <c r="H194" s="12">
        <v>782.14</v>
      </c>
      <c r="I194" s="12">
        <f t="shared" si="8"/>
        <v>0.10227069322627662</v>
      </c>
    </row>
    <row r="195" spans="2:9" x14ac:dyDescent="0.3">
      <c r="B195" s="10"/>
      <c r="C195" s="10">
        <v>187</v>
      </c>
      <c r="D195" s="10" t="s">
        <v>126</v>
      </c>
      <c r="E195" s="54">
        <v>12</v>
      </c>
      <c r="F195" s="10"/>
      <c r="G195" s="10">
        <v>1</v>
      </c>
      <c r="H195" s="12">
        <v>521.42999999999995</v>
      </c>
      <c r="I195" s="12">
        <f t="shared" si="8"/>
        <v>2.3013635579080607E-2</v>
      </c>
    </row>
    <row r="196" spans="2:9" x14ac:dyDescent="0.3">
      <c r="B196" s="10"/>
      <c r="C196" s="10">
        <v>188</v>
      </c>
      <c r="D196" s="10" t="s">
        <v>128</v>
      </c>
      <c r="E196" s="54">
        <v>10</v>
      </c>
      <c r="F196" s="10"/>
      <c r="G196" s="10">
        <v>1</v>
      </c>
      <c r="H196" s="12">
        <v>52.14</v>
      </c>
      <c r="I196" s="12">
        <f t="shared" si="8"/>
        <v>0.19179133103183735</v>
      </c>
    </row>
    <row r="197" spans="2:9" x14ac:dyDescent="0.3">
      <c r="B197" s="10"/>
      <c r="C197" s="10">
        <v>189</v>
      </c>
      <c r="D197" s="10" t="s">
        <v>129</v>
      </c>
      <c r="E197" s="54">
        <v>30</v>
      </c>
      <c r="F197" s="10"/>
      <c r="G197" s="10">
        <v>3</v>
      </c>
      <c r="H197" s="12">
        <v>156.43</v>
      </c>
      <c r="I197" s="12">
        <f t="shared" si="8"/>
        <v>0.57533721153231476</v>
      </c>
    </row>
    <row r="198" spans="2:9" x14ac:dyDescent="0.3">
      <c r="B198" s="10"/>
      <c r="C198" s="10">
        <v>190</v>
      </c>
      <c r="D198" s="10" t="s">
        <v>115</v>
      </c>
      <c r="E198" s="54">
        <v>5</v>
      </c>
      <c r="F198" s="10"/>
      <c r="G198" s="10">
        <v>1</v>
      </c>
      <c r="H198" s="12">
        <v>521.42859999999996</v>
      </c>
      <c r="I198" s="12">
        <f t="shared" si="8"/>
        <v>9.5890405704635306E-3</v>
      </c>
    </row>
    <row r="199" spans="2:9" x14ac:dyDescent="0.3">
      <c r="B199" s="10"/>
      <c r="C199" s="10">
        <v>191</v>
      </c>
      <c r="D199" s="10" t="s">
        <v>116</v>
      </c>
      <c r="E199" s="54">
        <v>2</v>
      </c>
      <c r="F199" s="10"/>
      <c r="G199" s="10">
        <v>1</v>
      </c>
      <c r="H199" s="12">
        <v>104.29</v>
      </c>
      <c r="I199" s="12">
        <f t="shared" si="8"/>
        <v>1.9177294083804773E-2</v>
      </c>
    </row>
    <row r="200" spans="2:9" x14ac:dyDescent="0.3">
      <c r="B200" s="10"/>
      <c r="C200" s="10">
        <v>192</v>
      </c>
      <c r="D200" s="10" t="s">
        <v>117</v>
      </c>
      <c r="E200" s="54">
        <v>20</v>
      </c>
      <c r="F200" s="10"/>
      <c r="G200" s="10">
        <v>1</v>
      </c>
      <c r="H200" s="12">
        <v>521.42859999999996</v>
      </c>
      <c r="I200" s="12">
        <f t="shared" si="8"/>
        <v>3.8356162281854123E-2</v>
      </c>
    </row>
    <row r="201" spans="2:9" x14ac:dyDescent="0.3">
      <c r="B201" s="10"/>
      <c r="C201" s="10">
        <v>193</v>
      </c>
      <c r="D201" s="10" t="s">
        <v>118</v>
      </c>
      <c r="E201" s="54">
        <v>25</v>
      </c>
      <c r="F201" s="10"/>
      <c r="G201" s="10">
        <v>1</v>
      </c>
      <c r="H201" s="12">
        <v>1042.857</v>
      </c>
      <c r="I201" s="12">
        <f t="shared" si="8"/>
        <v>2.3972606023644663E-2</v>
      </c>
    </row>
    <row r="202" spans="2:9" x14ac:dyDescent="0.3">
      <c r="B202" s="10"/>
      <c r="C202" s="10">
        <v>194</v>
      </c>
      <c r="D202" s="10" t="s">
        <v>119</v>
      </c>
      <c r="E202" s="54">
        <v>2</v>
      </c>
      <c r="F202" s="10"/>
      <c r="G202" s="10">
        <v>1</v>
      </c>
      <c r="H202" s="12">
        <v>1042.857</v>
      </c>
      <c r="I202" s="12">
        <f t="shared" si="8"/>
        <v>1.9178084818915729E-3</v>
      </c>
    </row>
    <row r="203" spans="2:9" x14ac:dyDescent="0.3">
      <c r="B203" s="10"/>
      <c r="C203" s="10">
        <v>195</v>
      </c>
      <c r="D203" s="10" t="s">
        <v>120</v>
      </c>
      <c r="E203" s="54">
        <v>15</v>
      </c>
      <c r="F203" s="10"/>
      <c r="G203" s="10">
        <v>1</v>
      </c>
      <c r="H203" s="12">
        <v>156.42859999999999</v>
      </c>
      <c r="I203" s="12">
        <f t="shared" si="8"/>
        <v>9.5890393444677008E-2</v>
      </c>
    </row>
    <row r="204" spans="2:9" x14ac:dyDescent="0.3">
      <c r="B204" s="10"/>
      <c r="C204" s="10">
        <v>196</v>
      </c>
      <c r="D204" s="10" t="s">
        <v>121</v>
      </c>
      <c r="E204" s="54">
        <v>7.79</v>
      </c>
      <c r="F204" s="10"/>
      <c r="G204" s="10">
        <v>1</v>
      </c>
      <c r="H204" s="12">
        <v>1042.857</v>
      </c>
      <c r="I204" s="12">
        <f t="shared" si="8"/>
        <v>7.4698640369676769E-3</v>
      </c>
    </row>
    <row r="205" spans="2:9" x14ac:dyDescent="0.3">
      <c r="B205" s="10"/>
      <c r="C205" s="10">
        <v>197</v>
      </c>
      <c r="D205" s="10" t="s">
        <v>130</v>
      </c>
      <c r="E205" s="54">
        <v>499</v>
      </c>
      <c r="F205" s="10"/>
      <c r="G205" s="10">
        <v>1</v>
      </c>
      <c r="H205" s="12">
        <v>365</v>
      </c>
      <c r="I205" s="12">
        <f t="shared" si="8"/>
        <v>1.3671232876712329</v>
      </c>
    </row>
    <row r="206" spans="2:9" x14ac:dyDescent="0.3">
      <c r="B206" s="10"/>
      <c r="C206" s="10">
        <v>198</v>
      </c>
      <c r="D206" s="10" t="s">
        <v>131</v>
      </c>
      <c r="E206" s="54">
        <v>8.99</v>
      </c>
      <c r="F206" s="10"/>
      <c r="G206" s="10">
        <v>8</v>
      </c>
      <c r="H206" s="12">
        <v>782.14</v>
      </c>
      <c r="I206" s="12">
        <f t="shared" si="8"/>
        <v>9.1952847316337238E-2</v>
      </c>
    </row>
    <row r="207" spans="2:9" x14ac:dyDescent="0.3">
      <c r="B207" s="10"/>
      <c r="C207" s="10">
        <v>199</v>
      </c>
      <c r="D207" s="10" t="s">
        <v>132</v>
      </c>
      <c r="E207" s="54">
        <v>2.99</v>
      </c>
      <c r="F207" s="10"/>
      <c r="G207" s="10">
        <v>2</v>
      </c>
      <c r="H207" s="12">
        <v>782.14</v>
      </c>
      <c r="I207" s="12">
        <f t="shared" si="8"/>
        <v>7.6456900299179181E-3</v>
      </c>
    </row>
    <row r="208" spans="2:9" x14ac:dyDescent="0.3">
      <c r="B208" s="10"/>
      <c r="C208" s="10">
        <v>200</v>
      </c>
      <c r="D208" s="10" t="s">
        <v>116</v>
      </c>
      <c r="E208" s="54">
        <v>2</v>
      </c>
      <c r="F208" s="10"/>
      <c r="G208" s="10">
        <v>1</v>
      </c>
      <c r="H208" s="12">
        <v>104.29</v>
      </c>
      <c r="I208" s="12">
        <f t="shared" si="8"/>
        <v>1.9177294083804773E-2</v>
      </c>
    </row>
    <row r="209" spans="2:9" x14ac:dyDescent="0.3">
      <c r="B209" s="10"/>
      <c r="C209" s="10">
        <v>201</v>
      </c>
      <c r="D209" s="10" t="s">
        <v>117</v>
      </c>
      <c r="E209" s="54">
        <v>20</v>
      </c>
      <c r="F209" s="10"/>
      <c r="G209" s="10">
        <v>1</v>
      </c>
      <c r="H209" s="12">
        <v>521.42859999999996</v>
      </c>
      <c r="I209" s="12">
        <f t="shared" si="8"/>
        <v>3.8356162281854123E-2</v>
      </c>
    </row>
    <row r="210" spans="2:9" x14ac:dyDescent="0.3">
      <c r="B210" s="10"/>
      <c r="C210" s="10">
        <v>202</v>
      </c>
      <c r="D210" s="10" t="s">
        <v>118</v>
      </c>
      <c r="E210" s="54">
        <v>25</v>
      </c>
      <c r="F210" s="10"/>
      <c r="G210" s="10">
        <v>1</v>
      </c>
      <c r="H210" s="12">
        <v>1042.857</v>
      </c>
      <c r="I210" s="12">
        <f t="shared" si="8"/>
        <v>2.3972606023644663E-2</v>
      </c>
    </row>
    <row r="211" spans="2:9" x14ac:dyDescent="0.3">
      <c r="B211" s="10"/>
      <c r="C211" s="10">
        <v>203</v>
      </c>
      <c r="D211" s="10" t="s">
        <v>119</v>
      </c>
      <c r="E211" s="54">
        <v>2</v>
      </c>
      <c r="F211" s="10"/>
      <c r="G211" s="10">
        <v>1</v>
      </c>
      <c r="H211" s="12">
        <v>1042.857</v>
      </c>
      <c r="I211" s="12">
        <f t="shared" si="8"/>
        <v>1.9178084818915729E-3</v>
      </c>
    </row>
    <row r="212" spans="2:9" x14ac:dyDescent="0.3">
      <c r="B212" s="10"/>
      <c r="C212" s="10">
        <v>204</v>
      </c>
      <c r="D212" s="10" t="s">
        <v>120</v>
      </c>
      <c r="E212" s="54">
        <v>15</v>
      </c>
      <c r="F212" s="10"/>
      <c r="G212" s="10">
        <v>1</v>
      </c>
      <c r="H212" s="12">
        <v>156.42859999999999</v>
      </c>
      <c r="I212" s="12">
        <f t="shared" si="8"/>
        <v>9.5890393444677008E-2</v>
      </c>
    </row>
    <row r="213" spans="2:9" x14ac:dyDescent="0.3">
      <c r="B213" s="10"/>
      <c r="C213" s="10">
        <v>205</v>
      </c>
      <c r="D213" s="10" t="s">
        <v>121</v>
      </c>
      <c r="E213" s="54">
        <v>7.79</v>
      </c>
      <c r="F213" s="10"/>
      <c r="G213" s="10">
        <v>1</v>
      </c>
      <c r="H213" s="12">
        <v>1042.857</v>
      </c>
      <c r="I213" s="12">
        <f t="shared" si="8"/>
        <v>7.4698640369676769E-3</v>
      </c>
    </row>
    <row r="214" spans="2:9" x14ac:dyDescent="0.3">
      <c r="B214" s="10"/>
      <c r="C214" s="10">
        <v>206</v>
      </c>
      <c r="D214" s="10" t="s">
        <v>133</v>
      </c>
      <c r="E214" s="54">
        <v>19.989999999999998</v>
      </c>
      <c r="F214" s="10"/>
      <c r="G214" s="10">
        <v>2</v>
      </c>
      <c r="H214" s="12">
        <v>156.43</v>
      </c>
      <c r="I214" s="12">
        <f t="shared" ref="I214:I245" si="9">+(E214*G214)/H214</f>
        <v>0.25557757463402159</v>
      </c>
    </row>
    <row r="215" spans="2:9" x14ac:dyDescent="0.3">
      <c r="B215" s="10"/>
      <c r="C215" s="10">
        <v>207</v>
      </c>
      <c r="D215" s="10" t="s">
        <v>134</v>
      </c>
      <c r="E215" s="54">
        <v>4.8</v>
      </c>
      <c r="F215" s="10"/>
      <c r="G215" s="10">
        <v>8</v>
      </c>
      <c r="H215" s="12">
        <v>156.43</v>
      </c>
      <c r="I215" s="12">
        <f t="shared" si="9"/>
        <v>0.2454772102537876</v>
      </c>
    </row>
    <row r="216" spans="2:9" x14ac:dyDescent="0.3">
      <c r="B216" s="10"/>
      <c r="C216" s="10">
        <v>208</v>
      </c>
      <c r="D216" s="10" t="s">
        <v>135</v>
      </c>
      <c r="E216" s="54">
        <v>22.99</v>
      </c>
      <c r="F216" s="10"/>
      <c r="G216" s="10">
        <v>1</v>
      </c>
      <c r="H216" s="12">
        <v>782.14290000000005</v>
      </c>
      <c r="I216" s="12">
        <f t="shared" si="9"/>
        <v>2.9393605695327538E-2</v>
      </c>
    </row>
    <row r="217" spans="2:9" x14ac:dyDescent="0.3">
      <c r="B217" s="10"/>
      <c r="C217" s="10">
        <v>209</v>
      </c>
      <c r="D217" s="10" t="s">
        <v>136</v>
      </c>
      <c r="E217" s="54">
        <v>7.98</v>
      </c>
      <c r="F217" s="10"/>
      <c r="G217" s="10">
        <v>2</v>
      </c>
      <c r="H217" s="12">
        <v>156.43</v>
      </c>
      <c r="I217" s="12">
        <f t="shared" si="9"/>
        <v>0.10202646551173049</v>
      </c>
    </row>
    <row r="218" spans="2:9" x14ac:dyDescent="0.3">
      <c r="B218" s="10"/>
      <c r="C218" s="10">
        <v>210</v>
      </c>
      <c r="D218" s="10" t="s">
        <v>137</v>
      </c>
      <c r="E218" s="54">
        <v>9.98</v>
      </c>
      <c r="F218" s="10"/>
      <c r="G218" s="10">
        <v>2</v>
      </c>
      <c r="H218" s="12">
        <v>156.43</v>
      </c>
      <c r="I218" s="12">
        <f t="shared" si="9"/>
        <v>0.12759700824650003</v>
      </c>
    </row>
    <row r="219" spans="2:9" x14ac:dyDescent="0.3">
      <c r="B219" s="10"/>
      <c r="C219" s="10">
        <v>211</v>
      </c>
      <c r="D219" s="10" t="s">
        <v>140</v>
      </c>
      <c r="E219" s="54">
        <v>49.99</v>
      </c>
      <c r="F219" s="10"/>
      <c r="G219" s="10">
        <v>1</v>
      </c>
      <c r="H219" s="12">
        <v>521.42999999999995</v>
      </c>
      <c r="I219" s="12">
        <f t="shared" si="9"/>
        <v>9.5870970216519968E-2</v>
      </c>
    </row>
    <row r="220" spans="2:9" x14ac:dyDescent="0.3">
      <c r="B220" s="10"/>
      <c r="C220" s="10">
        <v>212</v>
      </c>
      <c r="D220" s="10" t="s">
        <v>141</v>
      </c>
      <c r="E220" s="54">
        <v>239.99</v>
      </c>
      <c r="F220" s="10"/>
      <c r="G220" s="10">
        <v>1</v>
      </c>
      <c r="H220" s="12">
        <v>782.14</v>
      </c>
      <c r="I220" s="12">
        <f t="shared" si="9"/>
        <v>0.30683765054849516</v>
      </c>
    </row>
    <row r="221" spans="2:9" x14ac:dyDescent="0.3">
      <c r="B221" s="10"/>
      <c r="C221" s="10">
        <v>213</v>
      </c>
      <c r="D221" s="10" t="s">
        <v>142</v>
      </c>
      <c r="E221" s="54">
        <v>189</v>
      </c>
      <c r="F221" s="10"/>
      <c r="G221" s="10">
        <v>1</v>
      </c>
      <c r="H221" s="12">
        <v>521.42999999999995</v>
      </c>
      <c r="I221" s="12">
        <f t="shared" si="9"/>
        <v>0.36246476037051956</v>
      </c>
    </row>
    <row r="222" spans="2:9" x14ac:dyDescent="0.3">
      <c r="B222" s="10"/>
      <c r="C222" s="10">
        <v>214</v>
      </c>
      <c r="D222" s="10" t="s">
        <v>143</v>
      </c>
      <c r="E222" s="54">
        <v>189.99</v>
      </c>
      <c r="F222" s="10"/>
      <c r="G222" s="10">
        <v>1</v>
      </c>
      <c r="H222" s="12">
        <v>260.70999999999998</v>
      </c>
      <c r="I222" s="12">
        <f t="shared" si="9"/>
        <v>0.72874074642322895</v>
      </c>
    </row>
    <row r="223" spans="2:9" x14ac:dyDescent="0.3">
      <c r="B223" s="10"/>
      <c r="C223" s="10">
        <v>215</v>
      </c>
      <c r="D223" s="10" t="s">
        <v>144</v>
      </c>
      <c r="E223" s="54">
        <v>11.99</v>
      </c>
      <c r="F223" s="10"/>
      <c r="G223" s="10">
        <v>1</v>
      </c>
      <c r="H223" s="12">
        <v>417.14</v>
      </c>
      <c r="I223" s="12">
        <f t="shared" si="9"/>
        <v>2.8743347557175052E-2</v>
      </c>
    </row>
    <row r="224" spans="2:9" x14ac:dyDescent="0.3">
      <c r="B224" s="10"/>
      <c r="C224" s="10">
        <v>216</v>
      </c>
      <c r="D224" s="10" t="s">
        <v>145</v>
      </c>
      <c r="E224" s="54">
        <v>16.989999999999998</v>
      </c>
      <c r="F224" s="10"/>
      <c r="G224" s="10">
        <v>1</v>
      </c>
      <c r="H224" s="12">
        <v>156.43</v>
      </c>
      <c r="I224" s="12">
        <f t="shared" si="9"/>
        <v>0.10861088026593363</v>
      </c>
    </row>
    <row r="225" spans="2:9" x14ac:dyDescent="0.3">
      <c r="B225" s="10"/>
      <c r="C225" s="10">
        <v>217</v>
      </c>
      <c r="D225" s="10" t="s">
        <v>146</v>
      </c>
      <c r="E225" s="54">
        <v>59.99</v>
      </c>
      <c r="F225" s="10"/>
      <c r="G225" s="10">
        <v>1</v>
      </c>
      <c r="H225" s="12">
        <v>521.42999999999995</v>
      </c>
      <c r="I225" s="12">
        <f t="shared" si="9"/>
        <v>0.1150489998657538</v>
      </c>
    </row>
    <row r="226" spans="2:9" x14ac:dyDescent="0.3">
      <c r="B226" s="10"/>
      <c r="C226" s="10">
        <v>218</v>
      </c>
      <c r="D226" s="10" t="s">
        <v>147</v>
      </c>
      <c r="E226" s="54">
        <v>29.99</v>
      </c>
      <c r="F226" s="10"/>
      <c r="G226" s="10">
        <v>1</v>
      </c>
      <c r="H226" s="12">
        <v>1042.857</v>
      </c>
      <c r="I226" s="12">
        <f t="shared" si="9"/>
        <v>2.8757538185964136E-2</v>
      </c>
    </row>
    <row r="227" spans="2:9" x14ac:dyDescent="0.3">
      <c r="B227" s="10"/>
      <c r="C227" s="10">
        <v>219</v>
      </c>
      <c r="D227" s="10" t="s">
        <v>372</v>
      </c>
      <c r="E227" s="54">
        <v>1.71</v>
      </c>
      <c r="F227" s="10"/>
      <c r="G227" s="10">
        <v>1</v>
      </c>
      <c r="H227" s="12">
        <v>521.42859999999996</v>
      </c>
      <c r="I227" s="12">
        <f t="shared" si="9"/>
        <v>3.2794518750985276E-3</v>
      </c>
    </row>
    <row r="228" spans="2:9" x14ac:dyDescent="0.3">
      <c r="B228" s="10"/>
      <c r="C228" s="10">
        <v>220</v>
      </c>
      <c r="D228" s="10" t="s">
        <v>148</v>
      </c>
      <c r="E228" s="54">
        <v>7.99</v>
      </c>
      <c r="F228" s="10"/>
      <c r="G228" s="10">
        <v>2</v>
      </c>
      <c r="H228" s="12">
        <v>260.71429999999998</v>
      </c>
      <c r="I228" s="12">
        <f t="shared" si="9"/>
        <v>6.129314732640289E-2</v>
      </c>
    </row>
    <row r="229" spans="2:9" x14ac:dyDescent="0.3">
      <c r="B229" s="10"/>
      <c r="C229" s="10">
        <v>221</v>
      </c>
      <c r="D229" s="10" t="s">
        <v>166</v>
      </c>
      <c r="E229" s="54">
        <v>4.99</v>
      </c>
      <c r="F229" s="10"/>
      <c r="G229" s="10">
        <v>1</v>
      </c>
      <c r="H229" s="12">
        <v>1042.857</v>
      </c>
      <c r="I229" s="12">
        <f t="shared" si="9"/>
        <v>4.7849321623194743E-3</v>
      </c>
    </row>
    <row r="230" spans="2:9" x14ac:dyDescent="0.3">
      <c r="B230" s="10"/>
      <c r="C230" s="10">
        <v>222</v>
      </c>
      <c r="D230" s="10" t="s">
        <v>373</v>
      </c>
      <c r="E230" s="54">
        <v>1.2</v>
      </c>
      <c r="F230" s="10"/>
      <c r="G230" s="10">
        <v>1</v>
      </c>
      <c r="H230" s="12">
        <v>521.42859999999996</v>
      </c>
      <c r="I230" s="12">
        <f t="shared" si="9"/>
        <v>2.3013697369112475E-3</v>
      </c>
    </row>
    <row r="231" spans="2:9" x14ac:dyDescent="0.3">
      <c r="B231" s="10"/>
      <c r="C231" s="10">
        <v>223</v>
      </c>
      <c r="D231" s="10" t="s">
        <v>149</v>
      </c>
      <c r="E231" s="54">
        <v>4.99</v>
      </c>
      <c r="F231" s="10"/>
      <c r="G231" s="10">
        <v>1</v>
      </c>
      <c r="H231" s="12">
        <v>208.57140000000001</v>
      </c>
      <c r="I231" s="12">
        <f t="shared" si="9"/>
        <v>2.392466081159737E-2</v>
      </c>
    </row>
    <row r="232" spans="2:9" x14ac:dyDescent="0.3">
      <c r="B232" s="10"/>
      <c r="C232" s="10">
        <v>224</v>
      </c>
      <c r="D232" s="10" t="s">
        <v>150</v>
      </c>
      <c r="E232" s="54">
        <v>9.99</v>
      </c>
      <c r="F232" s="10"/>
      <c r="G232" s="10">
        <v>1</v>
      </c>
      <c r="H232" s="12">
        <v>1042.857</v>
      </c>
      <c r="I232" s="12">
        <f t="shared" si="9"/>
        <v>9.5794533670484072E-3</v>
      </c>
    </row>
    <row r="233" spans="2:9" x14ac:dyDescent="0.3">
      <c r="B233" s="10"/>
      <c r="C233" s="10">
        <v>225</v>
      </c>
      <c r="D233" s="10" t="s">
        <v>152</v>
      </c>
      <c r="E233" s="54">
        <v>22.5</v>
      </c>
      <c r="F233" s="10"/>
      <c r="G233" s="10">
        <v>1</v>
      </c>
      <c r="H233" s="12">
        <v>521.42859999999996</v>
      </c>
      <c r="I233" s="12">
        <f t="shared" si="9"/>
        <v>4.3150682567085888E-2</v>
      </c>
    </row>
    <row r="234" spans="2:9" x14ac:dyDescent="0.3">
      <c r="B234" s="10"/>
      <c r="C234" s="10">
        <v>226</v>
      </c>
      <c r="D234" s="10" t="s">
        <v>154</v>
      </c>
      <c r="E234" s="54">
        <v>2.99</v>
      </c>
      <c r="F234" s="10"/>
      <c r="G234" s="10">
        <v>1</v>
      </c>
      <c r="H234" s="12">
        <v>1042.857</v>
      </c>
      <c r="I234" s="12">
        <f t="shared" si="9"/>
        <v>2.8671236804279016E-3</v>
      </c>
    </row>
    <row r="235" spans="2:9" x14ac:dyDescent="0.3">
      <c r="B235" s="10"/>
      <c r="C235" s="10">
        <v>227</v>
      </c>
      <c r="D235" s="10" t="s">
        <v>158</v>
      </c>
      <c r="E235" s="54">
        <v>4.99</v>
      </c>
      <c r="F235" s="10"/>
      <c r="G235" s="10">
        <v>1</v>
      </c>
      <c r="H235" s="12">
        <v>521.42859999999996</v>
      </c>
      <c r="I235" s="12">
        <f t="shared" si="9"/>
        <v>9.5698624893226052E-3</v>
      </c>
    </row>
    <row r="236" spans="2:9" x14ac:dyDescent="0.3">
      <c r="B236" s="10"/>
      <c r="C236" s="10">
        <v>228</v>
      </c>
      <c r="D236" s="10" t="s">
        <v>156</v>
      </c>
      <c r="E236" s="54">
        <v>9.99</v>
      </c>
      <c r="F236" s="10"/>
      <c r="G236" s="10">
        <v>1</v>
      </c>
      <c r="H236" s="12">
        <v>521.42859999999996</v>
      </c>
      <c r="I236" s="12">
        <f t="shared" si="9"/>
        <v>1.9158903059786136E-2</v>
      </c>
    </row>
    <row r="237" spans="2:9" x14ac:dyDescent="0.3">
      <c r="B237" s="10"/>
      <c r="C237" s="10">
        <v>229</v>
      </c>
      <c r="D237" s="10" t="s">
        <v>159</v>
      </c>
      <c r="E237" s="54">
        <v>7.99</v>
      </c>
      <c r="F237" s="10"/>
      <c r="G237" s="10">
        <v>1</v>
      </c>
      <c r="H237" s="12">
        <v>104.28570000000001</v>
      </c>
      <c r="I237" s="12">
        <f t="shared" si="9"/>
        <v>7.6616448851568333E-2</v>
      </c>
    </row>
    <row r="238" spans="2:9" x14ac:dyDescent="0.3">
      <c r="B238" s="10"/>
      <c r="C238" s="10">
        <v>230</v>
      </c>
      <c r="D238" s="10" t="s">
        <v>160</v>
      </c>
      <c r="E238" s="54">
        <v>5.99</v>
      </c>
      <c r="F238" s="10"/>
      <c r="G238" s="10">
        <v>1</v>
      </c>
      <c r="H238" s="12">
        <v>104.28570000000001</v>
      </c>
      <c r="I238" s="12">
        <f t="shared" si="9"/>
        <v>5.7438364032652608E-2</v>
      </c>
    </row>
    <row r="239" spans="2:9" x14ac:dyDescent="0.3">
      <c r="B239" s="10"/>
      <c r="C239" s="10">
        <v>231</v>
      </c>
      <c r="D239" s="10" t="s">
        <v>161</v>
      </c>
      <c r="E239" s="54">
        <v>5.99</v>
      </c>
      <c r="F239" s="10"/>
      <c r="G239" s="10">
        <v>2</v>
      </c>
      <c r="H239" s="12">
        <v>260.71429999999998</v>
      </c>
      <c r="I239" s="12">
        <f t="shared" si="9"/>
        <v>4.5950682413661244E-2</v>
      </c>
    </row>
    <row r="240" spans="2:9" x14ac:dyDescent="0.3">
      <c r="B240" s="10"/>
      <c r="C240" s="10">
        <v>232</v>
      </c>
      <c r="D240" s="10" t="s">
        <v>165</v>
      </c>
      <c r="E240" s="54">
        <v>9.99</v>
      </c>
      <c r="F240" s="10"/>
      <c r="G240" s="10">
        <v>1</v>
      </c>
      <c r="H240" s="12">
        <v>521.42859999999996</v>
      </c>
      <c r="I240" s="12">
        <f t="shared" si="9"/>
        <v>1.9158903059786136E-2</v>
      </c>
    </row>
    <row r="241" spans="2:9" x14ac:dyDescent="0.3">
      <c r="B241" s="10"/>
      <c r="C241" s="10">
        <v>233</v>
      </c>
      <c r="D241" s="10" t="s">
        <v>162</v>
      </c>
      <c r="E241" s="54">
        <v>11.2</v>
      </c>
      <c r="F241" s="10"/>
      <c r="G241" s="10">
        <v>1</v>
      </c>
      <c r="H241" s="12">
        <v>521.42859999999996</v>
      </c>
      <c r="I241" s="12">
        <f t="shared" si="9"/>
        <v>2.147945087783831E-2</v>
      </c>
    </row>
    <row r="242" spans="2:9" x14ac:dyDescent="0.3">
      <c r="B242" s="10"/>
      <c r="C242" s="10">
        <v>234</v>
      </c>
      <c r="D242" s="10" t="s">
        <v>163</v>
      </c>
      <c r="E242" s="54">
        <v>1.2</v>
      </c>
      <c r="F242" s="10"/>
      <c r="G242" s="10">
        <v>1</v>
      </c>
      <c r="H242" s="12">
        <v>156.42859999999999</v>
      </c>
      <c r="I242" s="12">
        <f t="shared" si="9"/>
        <v>7.6712314755741596E-3</v>
      </c>
    </row>
    <row r="243" spans="2:9" x14ac:dyDescent="0.3">
      <c r="B243" s="10"/>
      <c r="C243" s="10">
        <v>235</v>
      </c>
      <c r="D243" s="10" t="s">
        <v>164</v>
      </c>
      <c r="E243" s="54">
        <v>3.4</v>
      </c>
      <c r="F243" s="10"/>
      <c r="G243" s="10">
        <v>1</v>
      </c>
      <c r="H243" s="12">
        <v>156.42859999999999</v>
      </c>
      <c r="I243" s="12">
        <f t="shared" si="9"/>
        <v>2.1735155847460119E-2</v>
      </c>
    </row>
    <row r="244" spans="2:9" x14ac:dyDescent="0.3">
      <c r="B244" s="10"/>
      <c r="C244" s="10">
        <v>236</v>
      </c>
      <c r="D244" s="10" t="s">
        <v>374</v>
      </c>
      <c r="E244" s="54">
        <v>3.4</v>
      </c>
      <c r="F244" s="10"/>
      <c r="G244" s="10">
        <v>1</v>
      </c>
      <c r="H244" s="12">
        <v>156.42859999999999</v>
      </c>
      <c r="I244" s="12">
        <f t="shared" si="9"/>
        <v>2.1735155847460119E-2</v>
      </c>
    </row>
    <row r="245" spans="2:9" x14ac:dyDescent="0.3">
      <c r="B245" s="10"/>
      <c r="C245" s="10">
        <v>237</v>
      </c>
      <c r="D245" s="10" t="s">
        <v>167</v>
      </c>
      <c r="E245" s="54">
        <v>2.63</v>
      </c>
      <c r="F245" s="10"/>
      <c r="G245" s="10">
        <v>1</v>
      </c>
      <c r="H245" s="12">
        <v>5</v>
      </c>
      <c r="I245" s="12">
        <f t="shared" si="9"/>
        <v>0.52600000000000002</v>
      </c>
    </row>
    <row r="246" spans="2:9" x14ac:dyDescent="0.3">
      <c r="B246" s="10"/>
      <c r="C246" s="10">
        <v>238</v>
      </c>
      <c r="D246" s="10" t="s">
        <v>168</v>
      </c>
      <c r="E246" s="54">
        <v>18</v>
      </c>
      <c r="F246" s="10"/>
      <c r="G246" s="10">
        <v>1</v>
      </c>
      <c r="H246" s="12">
        <v>521.42859999999996</v>
      </c>
      <c r="I246" s="12">
        <f t="shared" ref="I246:I277" si="10">+(E246*G246)/H246</f>
        <v>3.4520546053668714E-2</v>
      </c>
    </row>
    <row r="247" spans="2:9" x14ac:dyDescent="0.3">
      <c r="B247" s="10"/>
      <c r="C247" s="10">
        <v>239</v>
      </c>
      <c r="D247" s="10" t="s">
        <v>375</v>
      </c>
      <c r="E247" s="54">
        <v>1.99</v>
      </c>
      <c r="F247" s="10"/>
      <c r="G247" s="10">
        <v>1</v>
      </c>
      <c r="H247" s="12">
        <v>1042.857</v>
      </c>
      <c r="I247" s="12">
        <f t="shared" si="10"/>
        <v>1.908219439482115E-3</v>
      </c>
    </row>
    <row r="248" spans="2:9" x14ac:dyDescent="0.3">
      <c r="B248" s="10"/>
      <c r="C248" s="10">
        <v>240</v>
      </c>
      <c r="D248" s="10" t="s">
        <v>169</v>
      </c>
      <c r="E248" s="54">
        <v>14.99</v>
      </c>
      <c r="F248" s="10"/>
      <c r="G248" s="10">
        <v>1</v>
      </c>
      <c r="H248" s="12">
        <v>260.71429999999998</v>
      </c>
      <c r="I248" s="12">
        <f t="shared" si="10"/>
        <v>5.7495887260499333E-2</v>
      </c>
    </row>
    <row r="249" spans="2:9" x14ac:dyDescent="0.3">
      <c r="B249" s="10"/>
      <c r="C249" s="10">
        <v>241</v>
      </c>
      <c r="D249" s="10" t="s">
        <v>170</v>
      </c>
      <c r="E249" s="54">
        <v>62</v>
      </c>
      <c r="F249" s="10"/>
      <c r="G249" s="10">
        <v>1</v>
      </c>
      <c r="H249" s="12">
        <v>1042.857</v>
      </c>
      <c r="I249" s="12">
        <f t="shared" si="10"/>
        <v>5.9452062938638757E-2</v>
      </c>
    </row>
    <row r="250" spans="2:9" x14ac:dyDescent="0.3">
      <c r="B250" s="10"/>
      <c r="C250" s="10">
        <v>242</v>
      </c>
      <c r="D250" s="10" t="s">
        <v>171</v>
      </c>
      <c r="E250" s="54">
        <v>6.99</v>
      </c>
      <c r="F250" s="10"/>
      <c r="G250" s="10">
        <v>1</v>
      </c>
      <c r="H250" s="12">
        <v>156.42859999999999</v>
      </c>
      <c r="I250" s="12">
        <f t="shared" si="10"/>
        <v>4.4684923345219486E-2</v>
      </c>
    </row>
    <row r="251" spans="2:9" x14ac:dyDescent="0.3">
      <c r="B251" s="10"/>
      <c r="C251" s="10">
        <v>243</v>
      </c>
      <c r="D251" s="10" t="s">
        <v>172</v>
      </c>
      <c r="E251" s="52">
        <v>4.72</v>
      </c>
      <c r="F251" s="10"/>
      <c r="G251" s="10">
        <v>1</v>
      </c>
      <c r="H251" s="12">
        <v>104.28570000000001</v>
      </c>
      <c r="I251" s="12">
        <f t="shared" si="10"/>
        <v>4.5260280172641117E-2</v>
      </c>
    </row>
    <row r="252" spans="2:9" x14ac:dyDescent="0.3">
      <c r="B252" s="10"/>
      <c r="C252" s="10">
        <v>244</v>
      </c>
      <c r="D252" s="10" t="s">
        <v>173</v>
      </c>
      <c r="E252" s="52">
        <v>3.42</v>
      </c>
      <c r="F252" s="10"/>
      <c r="G252" s="10">
        <v>1</v>
      </c>
      <c r="H252" s="12">
        <v>13.03571</v>
      </c>
      <c r="I252" s="12">
        <f t="shared" si="10"/>
        <v>0.26235625063767143</v>
      </c>
    </row>
    <row r="253" spans="2:9" x14ac:dyDescent="0.3">
      <c r="B253" s="10"/>
      <c r="C253" s="10">
        <v>245</v>
      </c>
      <c r="D253" s="10" t="s">
        <v>174</v>
      </c>
      <c r="E253" s="54">
        <v>14.99</v>
      </c>
      <c r="F253" s="10"/>
      <c r="G253" s="10">
        <v>1</v>
      </c>
      <c r="H253" s="12">
        <v>1042.857</v>
      </c>
      <c r="I253" s="12">
        <f t="shared" si="10"/>
        <v>1.4373974571777338E-2</v>
      </c>
    </row>
    <row r="254" spans="2:9" x14ac:dyDescent="0.3">
      <c r="B254" s="10"/>
      <c r="C254" s="10">
        <v>246</v>
      </c>
      <c r="D254" s="10" t="s">
        <v>175</v>
      </c>
      <c r="E254" s="54">
        <v>99.99</v>
      </c>
      <c r="F254" s="10"/>
      <c r="G254" s="10">
        <v>1</v>
      </c>
      <c r="H254" s="12">
        <v>365</v>
      </c>
      <c r="I254" s="12">
        <f t="shared" si="10"/>
        <v>0.27394520547945206</v>
      </c>
    </row>
    <row r="255" spans="2:9" x14ac:dyDescent="0.3">
      <c r="B255" s="10"/>
      <c r="C255" s="10">
        <v>247</v>
      </c>
      <c r="D255" s="10" t="s">
        <v>177</v>
      </c>
      <c r="E255" s="54">
        <v>1.47</v>
      </c>
      <c r="F255" s="10"/>
      <c r="G255" s="10">
        <v>1</v>
      </c>
      <c r="H255" s="12">
        <v>260.71429999999998</v>
      </c>
      <c r="I255" s="12">
        <f t="shared" si="10"/>
        <v>5.6383558554325558E-3</v>
      </c>
    </row>
    <row r="256" spans="2:9" x14ac:dyDescent="0.3">
      <c r="B256" s="10"/>
      <c r="C256" s="10">
        <v>248</v>
      </c>
      <c r="D256" s="10" t="s">
        <v>180</v>
      </c>
      <c r="E256" s="54">
        <v>0.42</v>
      </c>
      <c r="F256" s="10"/>
      <c r="G256" s="10">
        <v>1</v>
      </c>
      <c r="H256" s="12">
        <v>20</v>
      </c>
      <c r="I256" s="12">
        <f t="shared" si="10"/>
        <v>2.0999999999999998E-2</v>
      </c>
    </row>
    <row r="257" spans="2:9" x14ac:dyDescent="0.3">
      <c r="B257" s="10"/>
      <c r="C257" s="10">
        <v>249</v>
      </c>
      <c r="D257" s="10" t="s">
        <v>181</v>
      </c>
      <c r="E257" s="54">
        <v>0.99</v>
      </c>
      <c r="F257" s="10"/>
      <c r="G257" s="10">
        <v>1</v>
      </c>
      <c r="H257" s="12">
        <v>4.3452380000000002</v>
      </c>
      <c r="I257" s="12">
        <f t="shared" si="10"/>
        <v>0.22783562143201361</v>
      </c>
    </row>
    <row r="258" spans="2:9" x14ac:dyDescent="0.3">
      <c r="B258" s="10"/>
      <c r="C258" s="10">
        <v>250</v>
      </c>
      <c r="D258" s="10" t="s">
        <v>182</v>
      </c>
      <c r="E258" s="54">
        <v>2.9699999999999998</v>
      </c>
      <c r="F258" s="10"/>
      <c r="G258" s="10">
        <v>2</v>
      </c>
      <c r="H258" s="12">
        <v>104.28570000000001</v>
      </c>
      <c r="I258" s="12">
        <f t="shared" si="10"/>
        <v>5.6958911912179708E-2</v>
      </c>
    </row>
    <row r="259" spans="2:9" x14ac:dyDescent="0.3">
      <c r="B259" s="10"/>
      <c r="C259" s="10">
        <v>251</v>
      </c>
      <c r="D259" s="10" t="s">
        <v>183</v>
      </c>
      <c r="E259" s="54">
        <v>0.84</v>
      </c>
      <c r="F259" s="10"/>
      <c r="G259" s="10">
        <v>1</v>
      </c>
      <c r="H259" s="12">
        <v>4.3452380000000002</v>
      </c>
      <c r="I259" s="12">
        <f t="shared" si="10"/>
        <v>0.19331507273019335</v>
      </c>
    </row>
    <row r="260" spans="2:9" x14ac:dyDescent="0.3">
      <c r="B260" s="10"/>
      <c r="C260" s="10">
        <v>252</v>
      </c>
      <c r="D260" s="10" t="s">
        <v>184</v>
      </c>
      <c r="E260" s="54">
        <v>0.99</v>
      </c>
      <c r="F260" s="10"/>
      <c r="G260" s="10">
        <v>1</v>
      </c>
      <c r="H260" s="12">
        <v>2</v>
      </c>
      <c r="I260" s="12">
        <f t="shared" si="10"/>
        <v>0.495</v>
      </c>
    </row>
    <row r="261" spans="2:9" x14ac:dyDescent="0.3">
      <c r="B261" s="10"/>
      <c r="C261" s="10">
        <v>253</v>
      </c>
      <c r="D261" s="10" t="s">
        <v>185</v>
      </c>
      <c r="E261" s="54">
        <v>1.31</v>
      </c>
      <c r="F261" s="10"/>
      <c r="G261" s="10">
        <v>1</v>
      </c>
      <c r="H261" s="12">
        <v>17.380949999999999</v>
      </c>
      <c r="I261" s="12">
        <f t="shared" si="10"/>
        <v>7.5369873338338819E-2</v>
      </c>
    </row>
    <row r="262" spans="2:9" x14ac:dyDescent="0.3">
      <c r="B262" s="10"/>
      <c r="C262" s="10">
        <v>254</v>
      </c>
      <c r="D262" s="10" t="s">
        <v>186</v>
      </c>
      <c r="E262" s="54">
        <v>2.63</v>
      </c>
      <c r="F262" s="10"/>
      <c r="G262" s="10">
        <v>1</v>
      </c>
      <c r="H262" s="12">
        <v>17.380949999999999</v>
      </c>
      <c r="I262" s="12">
        <f t="shared" si="10"/>
        <v>0.15131508922124509</v>
      </c>
    </row>
    <row r="263" spans="2:9" x14ac:dyDescent="0.3">
      <c r="B263" s="10"/>
      <c r="C263" s="10">
        <v>255</v>
      </c>
      <c r="D263" s="10" t="s">
        <v>376</v>
      </c>
      <c r="E263" s="54">
        <v>1.5</v>
      </c>
      <c r="F263" s="10"/>
      <c r="G263" s="10">
        <v>1</v>
      </c>
      <c r="H263" s="12">
        <v>4.3452380000000002</v>
      </c>
      <c r="I263" s="12">
        <f t="shared" si="10"/>
        <v>0.34520548701820242</v>
      </c>
    </row>
    <row r="264" spans="2:9" x14ac:dyDescent="0.3">
      <c r="B264" s="10"/>
      <c r="C264" s="10">
        <v>256</v>
      </c>
      <c r="D264" s="10" t="s">
        <v>189</v>
      </c>
      <c r="E264" s="54">
        <v>0.63</v>
      </c>
      <c r="F264" s="10"/>
      <c r="G264" s="10">
        <v>1</v>
      </c>
      <c r="H264" s="12">
        <v>4.3452380000000002</v>
      </c>
      <c r="I264" s="12">
        <f t="shared" si="10"/>
        <v>0.14498630454764502</v>
      </c>
    </row>
    <row r="265" spans="2:9" x14ac:dyDescent="0.3">
      <c r="B265" s="10"/>
      <c r="C265" s="10">
        <v>257</v>
      </c>
      <c r="D265" s="10" t="s">
        <v>191</v>
      </c>
      <c r="E265" s="54">
        <v>2.31</v>
      </c>
      <c r="F265" s="10"/>
      <c r="G265" s="10">
        <v>1</v>
      </c>
      <c r="H265" s="12">
        <v>6.6</v>
      </c>
      <c r="I265" s="12">
        <f t="shared" si="10"/>
        <v>0.35000000000000003</v>
      </c>
    </row>
    <row r="266" spans="2:9" x14ac:dyDescent="0.3">
      <c r="B266" s="10"/>
      <c r="C266" s="10">
        <v>258</v>
      </c>
      <c r="D266" s="10" t="s">
        <v>190</v>
      </c>
      <c r="E266" s="54">
        <v>2</v>
      </c>
      <c r="F266" s="10"/>
      <c r="G266" s="10">
        <v>1</v>
      </c>
      <c r="H266" s="12">
        <v>52.14</v>
      </c>
      <c r="I266" s="12">
        <f t="shared" si="10"/>
        <v>3.8358266206367474E-2</v>
      </c>
    </row>
    <row r="267" spans="2:9" x14ac:dyDescent="0.3">
      <c r="B267" s="10"/>
      <c r="C267" s="10">
        <v>259</v>
      </c>
      <c r="D267" s="10" t="s">
        <v>194</v>
      </c>
      <c r="E267" s="54">
        <v>9.5</v>
      </c>
      <c r="F267" s="10"/>
      <c r="G267" s="10">
        <v>2</v>
      </c>
      <c r="H267" s="12">
        <v>104.28570000000001</v>
      </c>
      <c r="I267" s="12">
        <f t="shared" si="10"/>
        <v>0.1821918057796994</v>
      </c>
    </row>
    <row r="268" spans="2:9" x14ac:dyDescent="0.3">
      <c r="B268" s="10"/>
      <c r="C268" s="10">
        <v>260</v>
      </c>
      <c r="D268" s="10" t="s">
        <v>377</v>
      </c>
      <c r="E268" s="54">
        <v>8.5</v>
      </c>
      <c r="F268" s="10"/>
      <c r="G268" s="10">
        <v>1</v>
      </c>
      <c r="H268" s="12">
        <v>260.71429999999998</v>
      </c>
      <c r="I268" s="12">
        <f t="shared" si="10"/>
        <v>3.2602737939576007E-2</v>
      </c>
    </row>
    <row r="269" spans="2:9" x14ac:dyDescent="0.3">
      <c r="B269" s="10"/>
      <c r="C269" s="10">
        <v>261</v>
      </c>
      <c r="D269" s="10" t="s">
        <v>378</v>
      </c>
      <c r="E269" s="54">
        <v>1.5</v>
      </c>
      <c r="F269" s="10"/>
      <c r="G269" s="10">
        <v>1</v>
      </c>
      <c r="H269" s="12">
        <v>52.142859999999999</v>
      </c>
      <c r="I269" s="12">
        <f t="shared" si="10"/>
        <v>2.8767121711390592E-2</v>
      </c>
    </row>
    <row r="270" spans="2:9" x14ac:dyDescent="0.3">
      <c r="B270" s="10"/>
      <c r="C270" s="10">
        <v>262</v>
      </c>
      <c r="D270" s="10" t="s">
        <v>379</v>
      </c>
      <c r="E270" s="54">
        <v>6</v>
      </c>
      <c r="F270" s="10"/>
      <c r="G270" s="10">
        <v>1</v>
      </c>
      <c r="H270" s="12">
        <v>1042.857</v>
      </c>
      <c r="I270" s="12">
        <f t="shared" si="10"/>
        <v>5.7534254456747189E-3</v>
      </c>
    </row>
    <row r="271" spans="2:9" x14ac:dyDescent="0.3">
      <c r="B271" s="10"/>
      <c r="C271" s="10">
        <v>263</v>
      </c>
      <c r="D271" s="10" t="s">
        <v>380</v>
      </c>
      <c r="E271" s="54">
        <v>1.49</v>
      </c>
      <c r="F271" s="10"/>
      <c r="G271" s="10">
        <v>1</v>
      </c>
      <c r="H271" s="12">
        <v>208.57140000000001</v>
      </c>
      <c r="I271" s="12">
        <f t="shared" si="10"/>
        <v>7.1438365950461085E-3</v>
      </c>
    </row>
    <row r="272" spans="2:9" x14ac:dyDescent="0.3">
      <c r="B272" s="10"/>
      <c r="C272" s="10">
        <v>264</v>
      </c>
      <c r="D272" s="10" t="s">
        <v>1472</v>
      </c>
      <c r="E272" s="54">
        <v>3.94</v>
      </c>
      <c r="F272" s="10"/>
      <c r="G272" s="10">
        <v>2</v>
      </c>
      <c r="H272" s="12">
        <v>52.142859999999999</v>
      </c>
      <c r="I272" s="12">
        <f t="shared" si="10"/>
        <v>0.15112327939050524</v>
      </c>
    </row>
    <row r="273" spans="2:9" x14ac:dyDescent="0.3">
      <c r="B273" s="10"/>
      <c r="C273" s="10">
        <v>265</v>
      </c>
      <c r="D273" s="10" t="s">
        <v>116</v>
      </c>
      <c r="E273" s="54">
        <v>2</v>
      </c>
      <c r="F273" s="10"/>
      <c r="G273" s="10">
        <v>1</v>
      </c>
      <c r="H273" s="12">
        <v>104.29</v>
      </c>
      <c r="I273" s="12">
        <f t="shared" si="10"/>
        <v>1.9177294083804773E-2</v>
      </c>
    </row>
    <row r="274" spans="2:9" x14ac:dyDescent="0.3">
      <c r="B274" s="10"/>
      <c r="C274" s="10">
        <v>266</v>
      </c>
      <c r="D274" s="10" t="s">
        <v>117</v>
      </c>
      <c r="E274" s="54">
        <v>20</v>
      </c>
      <c r="F274" s="10"/>
      <c r="G274" s="10">
        <v>1</v>
      </c>
      <c r="H274" s="12">
        <v>521.42859999999996</v>
      </c>
      <c r="I274" s="12">
        <f t="shared" si="10"/>
        <v>3.8356162281854123E-2</v>
      </c>
    </row>
    <row r="275" spans="2:9" x14ac:dyDescent="0.3">
      <c r="B275" s="10"/>
      <c r="C275" s="10">
        <v>267</v>
      </c>
      <c r="D275" s="10" t="s">
        <v>118</v>
      </c>
      <c r="E275" s="54">
        <v>25</v>
      </c>
      <c r="F275" s="10"/>
      <c r="G275" s="10">
        <v>1</v>
      </c>
      <c r="H275" s="12">
        <v>1042.857</v>
      </c>
      <c r="I275" s="12">
        <f t="shared" si="10"/>
        <v>2.3972606023644663E-2</v>
      </c>
    </row>
    <row r="276" spans="2:9" x14ac:dyDescent="0.3">
      <c r="B276" s="10"/>
      <c r="C276" s="10">
        <v>268</v>
      </c>
      <c r="D276" s="10" t="s">
        <v>119</v>
      </c>
      <c r="E276" s="54">
        <v>2</v>
      </c>
      <c r="F276" s="10"/>
      <c r="G276" s="10">
        <v>1</v>
      </c>
      <c r="H276" s="12">
        <v>1042.857</v>
      </c>
      <c r="I276" s="12">
        <f t="shared" si="10"/>
        <v>1.9178084818915729E-3</v>
      </c>
    </row>
    <row r="277" spans="2:9" x14ac:dyDescent="0.3">
      <c r="B277" s="10"/>
      <c r="C277" s="10">
        <v>269</v>
      </c>
      <c r="D277" s="10" t="s">
        <v>192</v>
      </c>
      <c r="E277" s="54">
        <v>28</v>
      </c>
      <c r="F277" s="10"/>
      <c r="G277" s="10">
        <v>1</v>
      </c>
      <c r="H277" s="12">
        <v>521.42859999999996</v>
      </c>
      <c r="I277" s="12">
        <f t="shared" si="10"/>
        <v>5.3698627194595776E-2</v>
      </c>
    </row>
    <row r="278" spans="2:9" x14ac:dyDescent="0.3">
      <c r="B278" s="10"/>
      <c r="C278" s="10">
        <v>270</v>
      </c>
      <c r="D278" s="10" t="s">
        <v>381</v>
      </c>
      <c r="E278" s="54">
        <v>12</v>
      </c>
      <c r="F278" s="10"/>
      <c r="G278" s="10">
        <v>4</v>
      </c>
      <c r="H278" s="12">
        <v>104.28570000000001</v>
      </c>
      <c r="I278" s="12">
        <f t="shared" ref="I278:I308" si="11">+(E278*G278)/H278</f>
        <v>0.46027403565397745</v>
      </c>
    </row>
    <row r="279" spans="2:9" x14ac:dyDescent="0.3">
      <c r="B279" s="10"/>
      <c r="C279" s="10">
        <v>271</v>
      </c>
      <c r="D279" s="10" t="s">
        <v>194</v>
      </c>
      <c r="E279" s="54">
        <v>9.5</v>
      </c>
      <c r="F279" s="10"/>
      <c r="G279" s="10">
        <v>4</v>
      </c>
      <c r="H279" s="12">
        <v>104.28570000000001</v>
      </c>
      <c r="I279" s="12">
        <f t="shared" si="11"/>
        <v>0.3643836115593988</v>
      </c>
    </row>
    <row r="280" spans="2:9" x14ac:dyDescent="0.3">
      <c r="B280" s="10"/>
      <c r="C280" s="10">
        <v>272</v>
      </c>
      <c r="D280" s="10" t="s">
        <v>196</v>
      </c>
      <c r="E280" s="54">
        <v>7</v>
      </c>
      <c r="F280" s="10"/>
      <c r="G280" s="10">
        <v>1</v>
      </c>
      <c r="H280" s="12">
        <v>104.28570000000001</v>
      </c>
      <c r="I280" s="12">
        <f t="shared" si="11"/>
        <v>6.7123296866205051E-2</v>
      </c>
    </row>
    <row r="281" spans="2:9" x14ac:dyDescent="0.3">
      <c r="B281" s="10"/>
      <c r="C281" s="10">
        <v>273</v>
      </c>
      <c r="D281" s="10" t="s">
        <v>198</v>
      </c>
      <c r="E281" s="54">
        <v>12</v>
      </c>
      <c r="F281" s="10"/>
      <c r="G281" s="10">
        <v>1</v>
      </c>
      <c r="H281" s="12">
        <v>260.70999999999998</v>
      </c>
      <c r="I281" s="12">
        <f t="shared" si="11"/>
        <v>4.6028153887461169E-2</v>
      </c>
    </row>
    <row r="282" spans="2:9" x14ac:dyDescent="0.3">
      <c r="B282" s="10"/>
      <c r="C282" s="10">
        <v>274</v>
      </c>
      <c r="D282" s="10" t="s">
        <v>382</v>
      </c>
      <c r="E282" s="54">
        <v>9.99</v>
      </c>
      <c r="F282" s="10"/>
      <c r="G282" s="10">
        <v>1</v>
      </c>
      <c r="H282" s="12">
        <v>521.42859999999996</v>
      </c>
      <c r="I282" s="12">
        <f t="shared" si="11"/>
        <v>1.9158903059786136E-2</v>
      </c>
    </row>
    <row r="283" spans="2:9" x14ac:dyDescent="0.3">
      <c r="B283" s="10"/>
      <c r="C283" s="10">
        <v>275</v>
      </c>
      <c r="D283" s="10" t="s">
        <v>189</v>
      </c>
      <c r="E283" s="54">
        <v>0.63</v>
      </c>
      <c r="F283" s="10"/>
      <c r="G283" s="10">
        <v>1</v>
      </c>
      <c r="H283" s="12">
        <v>4.3452380000000002</v>
      </c>
      <c r="I283" s="12">
        <f t="shared" si="11"/>
        <v>0.14498630454764502</v>
      </c>
    </row>
    <row r="284" spans="2:9" x14ac:dyDescent="0.3">
      <c r="B284" s="10"/>
      <c r="C284" s="10">
        <v>276</v>
      </c>
      <c r="D284" s="10" t="s">
        <v>383</v>
      </c>
      <c r="E284" s="54">
        <v>2</v>
      </c>
      <c r="F284" s="10"/>
      <c r="G284" s="10">
        <v>1</v>
      </c>
      <c r="H284" s="12">
        <v>4.3452380000000002</v>
      </c>
      <c r="I284" s="12">
        <f t="shared" si="11"/>
        <v>0.46027398269093661</v>
      </c>
    </row>
    <row r="285" spans="2:9" x14ac:dyDescent="0.3">
      <c r="B285" s="10"/>
      <c r="C285" s="10">
        <v>277</v>
      </c>
      <c r="D285" s="10" t="s">
        <v>179</v>
      </c>
      <c r="E285" s="54">
        <v>0.99</v>
      </c>
      <c r="F285" s="10"/>
      <c r="G285" s="10">
        <v>1</v>
      </c>
      <c r="H285" s="12">
        <v>4.3452380000000002</v>
      </c>
      <c r="I285" s="12">
        <f t="shared" si="11"/>
        <v>0.22783562143201361</v>
      </c>
    </row>
    <row r="286" spans="2:9" x14ac:dyDescent="0.3">
      <c r="B286" s="10"/>
      <c r="C286" s="10">
        <v>278</v>
      </c>
      <c r="D286" s="10" t="s">
        <v>384</v>
      </c>
      <c r="E286" s="54">
        <v>1</v>
      </c>
      <c r="F286" s="10"/>
      <c r="G286" s="10">
        <v>1</v>
      </c>
      <c r="H286" s="12">
        <v>4.3452380000000002</v>
      </c>
      <c r="I286" s="12">
        <f t="shared" si="11"/>
        <v>0.23013699134546831</v>
      </c>
    </row>
    <row r="287" spans="2:9" x14ac:dyDescent="0.3">
      <c r="B287" s="10"/>
      <c r="C287" s="10">
        <v>279</v>
      </c>
      <c r="D287" s="10" t="s">
        <v>200</v>
      </c>
      <c r="E287" s="54">
        <v>8.99</v>
      </c>
      <c r="F287" s="10"/>
      <c r="G287" s="10">
        <v>1</v>
      </c>
      <c r="H287" s="12">
        <v>13.03571</v>
      </c>
      <c r="I287" s="12">
        <f t="shared" si="11"/>
        <v>0.68964406234873288</v>
      </c>
    </row>
    <row r="288" spans="2:9" x14ac:dyDescent="0.3">
      <c r="B288" s="10"/>
      <c r="C288" s="10">
        <v>280</v>
      </c>
      <c r="D288" s="10" t="s">
        <v>115</v>
      </c>
      <c r="E288" s="54">
        <v>5</v>
      </c>
      <c r="F288" s="10"/>
      <c r="G288" s="10">
        <v>1</v>
      </c>
      <c r="H288" s="12">
        <v>521.42859999999996</v>
      </c>
      <c r="I288" s="12">
        <f t="shared" si="11"/>
        <v>9.5890405704635306E-3</v>
      </c>
    </row>
    <row r="289" spans="2:9" x14ac:dyDescent="0.3">
      <c r="B289" s="10"/>
      <c r="C289" s="10">
        <v>281</v>
      </c>
      <c r="D289" s="10" t="s">
        <v>116</v>
      </c>
      <c r="E289" s="54">
        <v>2</v>
      </c>
      <c r="F289" s="10"/>
      <c r="G289" s="10">
        <v>3</v>
      </c>
      <c r="H289" s="12">
        <v>104.29</v>
      </c>
      <c r="I289" s="12">
        <f t="shared" si="11"/>
        <v>5.7531882251414319E-2</v>
      </c>
    </row>
    <row r="290" spans="2:9" x14ac:dyDescent="0.3">
      <c r="B290" s="10"/>
      <c r="C290" s="10">
        <v>282</v>
      </c>
      <c r="D290" s="10" t="s">
        <v>117</v>
      </c>
      <c r="E290" s="54">
        <v>20</v>
      </c>
      <c r="F290" s="10"/>
      <c r="G290" s="10">
        <v>1</v>
      </c>
      <c r="H290" s="12">
        <v>521.42859999999996</v>
      </c>
      <c r="I290" s="12">
        <f t="shared" si="11"/>
        <v>3.8356162281854123E-2</v>
      </c>
    </row>
    <row r="291" spans="2:9" x14ac:dyDescent="0.3">
      <c r="B291" s="10"/>
      <c r="C291" s="10">
        <v>283</v>
      </c>
      <c r="D291" s="10" t="s">
        <v>118</v>
      </c>
      <c r="E291" s="54">
        <v>25</v>
      </c>
      <c r="F291" s="10"/>
      <c r="G291" s="10">
        <v>1</v>
      </c>
      <c r="H291" s="12">
        <v>1042.857</v>
      </c>
      <c r="I291" s="12">
        <f t="shared" si="11"/>
        <v>2.3972606023644663E-2</v>
      </c>
    </row>
    <row r="292" spans="2:9" x14ac:dyDescent="0.3">
      <c r="B292" s="10"/>
      <c r="C292" s="10">
        <v>284</v>
      </c>
      <c r="D292" s="10" t="s">
        <v>119</v>
      </c>
      <c r="E292" s="54">
        <v>2</v>
      </c>
      <c r="F292" s="10"/>
      <c r="G292" s="10">
        <v>1</v>
      </c>
      <c r="H292" s="12">
        <v>1042.857</v>
      </c>
      <c r="I292" s="12">
        <f t="shared" si="11"/>
        <v>1.9178084818915729E-3</v>
      </c>
    </row>
    <row r="293" spans="2:9" x14ac:dyDescent="0.3">
      <c r="B293" s="10"/>
      <c r="C293" s="10">
        <v>285</v>
      </c>
      <c r="D293" s="10" t="s">
        <v>120</v>
      </c>
      <c r="E293" s="54">
        <v>15</v>
      </c>
      <c r="F293" s="10"/>
      <c r="G293" s="10">
        <v>1</v>
      </c>
      <c r="H293" s="12">
        <v>156.42859999999999</v>
      </c>
      <c r="I293" s="12">
        <f t="shared" si="11"/>
        <v>9.5890393444677008E-2</v>
      </c>
    </row>
    <row r="294" spans="2:9" x14ac:dyDescent="0.3">
      <c r="B294" s="10"/>
      <c r="C294" s="10">
        <v>286</v>
      </c>
      <c r="D294" s="10" t="s">
        <v>121</v>
      </c>
      <c r="E294" s="54">
        <v>7.79</v>
      </c>
      <c r="F294" s="10"/>
      <c r="G294" s="10">
        <v>1</v>
      </c>
      <c r="H294" s="12">
        <v>1042.857</v>
      </c>
      <c r="I294" s="12">
        <f t="shared" si="11"/>
        <v>7.4698640369676769E-3</v>
      </c>
    </row>
    <row r="295" spans="2:9" x14ac:dyDescent="0.3">
      <c r="B295" s="10"/>
      <c r="C295" s="10">
        <v>287</v>
      </c>
      <c r="D295" s="10" t="s">
        <v>201</v>
      </c>
      <c r="E295" s="54">
        <v>79.98</v>
      </c>
      <c r="F295" s="10"/>
      <c r="G295" s="10">
        <v>1</v>
      </c>
      <c r="H295" s="12">
        <v>521.42859999999996</v>
      </c>
      <c r="I295" s="12">
        <f t="shared" si="11"/>
        <v>0.15338629296513465</v>
      </c>
    </row>
    <row r="296" spans="2:9" x14ac:dyDescent="0.3">
      <c r="B296" s="10"/>
      <c r="C296" s="10">
        <v>288</v>
      </c>
      <c r="D296" s="10" t="s">
        <v>202</v>
      </c>
      <c r="E296" s="54">
        <v>195</v>
      </c>
      <c r="F296" s="10"/>
      <c r="G296" s="10">
        <v>1</v>
      </c>
      <c r="H296" s="12">
        <v>417.17</v>
      </c>
      <c r="I296" s="12">
        <f t="shared" si="11"/>
        <v>0.46743533811156124</v>
      </c>
    </row>
    <row r="297" spans="2:9" x14ac:dyDescent="0.3">
      <c r="B297" s="10"/>
      <c r="C297" s="10">
        <v>289</v>
      </c>
      <c r="D297" s="10" t="s">
        <v>203</v>
      </c>
      <c r="E297" s="54">
        <v>175</v>
      </c>
      <c r="F297" s="10"/>
      <c r="G297" s="10">
        <v>1</v>
      </c>
      <c r="H297" s="12">
        <v>521.42859999999996</v>
      </c>
      <c r="I297" s="12">
        <f t="shared" si="11"/>
        <v>0.3356164199662236</v>
      </c>
    </row>
    <row r="298" spans="2:9" x14ac:dyDescent="0.3">
      <c r="B298" s="10"/>
      <c r="C298" s="10">
        <v>290</v>
      </c>
      <c r="D298" s="10" t="s">
        <v>204</v>
      </c>
      <c r="E298" s="54">
        <v>72</v>
      </c>
      <c r="F298" s="10"/>
      <c r="G298" s="10">
        <v>2</v>
      </c>
      <c r="H298" s="12">
        <v>521.42859999999996</v>
      </c>
      <c r="I298" s="12">
        <f t="shared" si="11"/>
        <v>0.27616436842934972</v>
      </c>
    </row>
    <row r="299" spans="2:9" x14ac:dyDescent="0.3">
      <c r="B299" s="10"/>
      <c r="C299" s="10">
        <v>291</v>
      </c>
      <c r="D299" s="10" t="s">
        <v>205</v>
      </c>
      <c r="E299" s="54">
        <v>4</v>
      </c>
      <c r="F299" s="10"/>
      <c r="G299" s="10">
        <v>2</v>
      </c>
      <c r="H299" s="12">
        <v>521.42859999999996</v>
      </c>
      <c r="I299" s="12">
        <f t="shared" si="11"/>
        <v>1.534246491274165E-2</v>
      </c>
    </row>
    <row r="300" spans="2:9" x14ac:dyDescent="0.3">
      <c r="B300" s="10"/>
      <c r="C300" s="10">
        <v>292</v>
      </c>
      <c r="D300" s="10" t="s">
        <v>126</v>
      </c>
      <c r="E300" s="54">
        <v>4</v>
      </c>
      <c r="F300" s="10"/>
      <c r="G300" s="10">
        <v>2</v>
      </c>
      <c r="H300" s="12">
        <v>521.42859999999996</v>
      </c>
      <c r="I300" s="12">
        <f t="shared" si="11"/>
        <v>1.534246491274165E-2</v>
      </c>
    </row>
    <row r="301" spans="2:9" x14ac:dyDescent="0.3">
      <c r="B301" s="10"/>
      <c r="C301" s="10">
        <v>293</v>
      </c>
      <c r="D301" s="10" t="s">
        <v>206</v>
      </c>
      <c r="E301" s="54">
        <v>17.5</v>
      </c>
      <c r="F301" s="10"/>
      <c r="G301" s="10">
        <v>1</v>
      </c>
      <c r="H301" s="12">
        <v>521.42859999999996</v>
      </c>
      <c r="I301" s="12">
        <f t="shared" si="11"/>
        <v>3.3561641996622357E-2</v>
      </c>
    </row>
    <row r="302" spans="2:9" x14ac:dyDescent="0.3">
      <c r="B302" s="10"/>
      <c r="C302" s="10">
        <v>294</v>
      </c>
      <c r="D302" s="10" t="s">
        <v>207</v>
      </c>
      <c r="E302" s="54">
        <v>7.5</v>
      </c>
      <c r="F302" s="10"/>
      <c r="G302" s="10">
        <v>2</v>
      </c>
      <c r="H302" s="12">
        <v>260.71429999999998</v>
      </c>
      <c r="I302" s="12">
        <f t="shared" si="11"/>
        <v>5.7534243422781184E-2</v>
      </c>
    </row>
    <row r="303" spans="2:9" x14ac:dyDescent="0.3">
      <c r="B303" s="10"/>
      <c r="C303" s="10">
        <v>295</v>
      </c>
      <c r="D303" s="10" t="s">
        <v>209</v>
      </c>
      <c r="E303" s="54">
        <v>10</v>
      </c>
      <c r="F303" s="10"/>
      <c r="G303" s="10">
        <v>2</v>
      </c>
      <c r="H303" s="12">
        <v>104.28570000000001</v>
      </c>
      <c r="I303" s="12">
        <f t="shared" si="11"/>
        <v>0.19178084818915728</v>
      </c>
    </row>
    <row r="304" spans="2:9" x14ac:dyDescent="0.3">
      <c r="B304" s="10"/>
      <c r="C304" s="10">
        <v>296</v>
      </c>
      <c r="D304" s="10" t="s">
        <v>210</v>
      </c>
      <c r="E304" s="54">
        <v>19.5</v>
      </c>
      <c r="F304" s="10"/>
      <c r="G304" s="10">
        <v>2</v>
      </c>
      <c r="H304" s="12">
        <v>104.28570000000001</v>
      </c>
      <c r="I304" s="12">
        <f t="shared" si="11"/>
        <v>0.37397265396885671</v>
      </c>
    </row>
    <row r="305" spans="2:12" x14ac:dyDescent="0.3">
      <c r="B305" s="10"/>
      <c r="C305" s="10">
        <v>297</v>
      </c>
      <c r="D305" s="10" t="s">
        <v>208</v>
      </c>
      <c r="E305" s="54">
        <v>25</v>
      </c>
      <c r="F305" s="10"/>
      <c r="G305" s="10">
        <v>1</v>
      </c>
      <c r="H305" s="12">
        <v>104.28570000000001</v>
      </c>
      <c r="I305" s="12">
        <f t="shared" si="11"/>
        <v>0.2397260602364466</v>
      </c>
    </row>
    <row r="306" spans="2:12" x14ac:dyDescent="0.3">
      <c r="B306" s="10"/>
      <c r="C306" s="10">
        <v>298</v>
      </c>
      <c r="D306" s="10" t="s">
        <v>211</v>
      </c>
      <c r="E306" s="54">
        <v>7.5</v>
      </c>
      <c r="F306" s="10"/>
      <c r="G306" s="10">
        <v>2</v>
      </c>
      <c r="H306" s="12">
        <v>104.28570000000001</v>
      </c>
      <c r="I306" s="12">
        <f t="shared" si="11"/>
        <v>0.14383563614186795</v>
      </c>
    </row>
    <row r="307" spans="2:12" x14ac:dyDescent="0.3">
      <c r="B307" s="10"/>
      <c r="C307" s="10">
        <v>299</v>
      </c>
      <c r="D307" s="10" t="s">
        <v>215</v>
      </c>
      <c r="E307" s="54">
        <v>6.36</v>
      </c>
      <c r="F307" s="10"/>
      <c r="G307" s="10">
        <v>4</v>
      </c>
      <c r="H307" s="12">
        <v>52.142859999999999</v>
      </c>
      <c r="I307" s="12">
        <f t="shared" si="11"/>
        <v>0.48789038422518444</v>
      </c>
    </row>
    <row r="308" spans="2:12" x14ac:dyDescent="0.3">
      <c r="B308" s="10"/>
      <c r="C308" s="10">
        <v>300</v>
      </c>
      <c r="D308" s="10" t="s">
        <v>216</v>
      </c>
      <c r="E308" s="54">
        <v>25</v>
      </c>
      <c r="F308" s="10"/>
      <c r="G308" s="10">
        <v>2</v>
      </c>
      <c r="H308" s="12">
        <v>4.3499999999999996</v>
      </c>
      <c r="I308" s="12">
        <f t="shared" si="11"/>
        <v>11.494252873563219</v>
      </c>
      <c r="J308" s="21" t="s">
        <v>807</v>
      </c>
      <c r="K308" s="72">
        <f>SUM(I182:I308)</f>
        <v>28.363830038026141</v>
      </c>
      <c r="L308" s="23">
        <f>COUNT(I182:I308)</f>
        <v>127</v>
      </c>
    </row>
    <row r="309" spans="2:12" x14ac:dyDescent="0.3">
      <c r="B309" s="11" t="s">
        <v>317</v>
      </c>
      <c r="C309" s="10"/>
      <c r="D309" s="10"/>
      <c r="E309" s="54"/>
      <c r="F309" s="10"/>
      <c r="G309" s="10"/>
      <c r="H309" s="12"/>
      <c r="I309" s="12"/>
    </row>
    <row r="310" spans="2:12" x14ac:dyDescent="0.3">
      <c r="B310" s="10"/>
      <c r="C310" s="10">
        <v>301</v>
      </c>
      <c r="D310" s="10" t="s">
        <v>217</v>
      </c>
      <c r="E310" s="54">
        <v>3.85</v>
      </c>
      <c r="F310" s="10"/>
      <c r="G310" s="10">
        <v>8</v>
      </c>
      <c r="H310" s="12">
        <v>52</v>
      </c>
      <c r="I310" s="12">
        <f t="shared" ref="I310:I352" si="12">+(E310*G310)/H310</f>
        <v>0.59230769230769231</v>
      </c>
    </row>
    <row r="311" spans="2:12" x14ac:dyDescent="0.3">
      <c r="B311" s="10"/>
      <c r="C311" s="10">
        <v>302</v>
      </c>
      <c r="D311" s="10" t="s">
        <v>218</v>
      </c>
      <c r="E311" s="54">
        <v>25</v>
      </c>
      <c r="F311" s="10"/>
      <c r="G311" s="10">
        <v>2</v>
      </c>
      <c r="H311" s="12">
        <v>104</v>
      </c>
      <c r="I311" s="12">
        <f t="shared" si="12"/>
        <v>0.48076923076923078</v>
      </c>
    </row>
    <row r="312" spans="2:12" x14ac:dyDescent="0.3">
      <c r="B312" s="10"/>
      <c r="C312" s="10">
        <v>303</v>
      </c>
      <c r="D312" s="10" t="s">
        <v>219</v>
      </c>
      <c r="E312" s="54">
        <v>100</v>
      </c>
      <c r="F312" s="10"/>
      <c r="G312" s="10">
        <v>2</v>
      </c>
      <c r="H312" s="12">
        <v>104</v>
      </c>
      <c r="I312" s="12">
        <f t="shared" si="12"/>
        <v>1.9230769230769231</v>
      </c>
    </row>
    <row r="313" spans="2:12" x14ac:dyDescent="0.3">
      <c r="B313" s="10"/>
      <c r="C313" s="10">
        <v>304</v>
      </c>
      <c r="D313" s="10" t="s">
        <v>220</v>
      </c>
      <c r="E313" s="54">
        <v>18.5</v>
      </c>
      <c r="F313" s="10"/>
      <c r="G313" s="10">
        <v>2</v>
      </c>
      <c r="H313" s="12">
        <v>52</v>
      </c>
      <c r="I313" s="12">
        <f t="shared" si="12"/>
        <v>0.71153846153846156</v>
      </c>
    </row>
    <row r="314" spans="2:12" x14ac:dyDescent="0.3">
      <c r="B314" s="10"/>
      <c r="C314" s="10">
        <v>305</v>
      </c>
      <c r="D314" s="10" t="s">
        <v>221</v>
      </c>
      <c r="E314" s="54">
        <v>50.5</v>
      </c>
      <c r="F314" s="10"/>
      <c r="G314" s="10">
        <v>2</v>
      </c>
      <c r="H314" s="12">
        <v>52</v>
      </c>
      <c r="I314" s="12">
        <f t="shared" si="12"/>
        <v>1.9423076923076923</v>
      </c>
    </row>
    <row r="315" spans="2:12" x14ac:dyDescent="0.3">
      <c r="B315" s="10"/>
      <c r="C315" s="10">
        <v>306</v>
      </c>
      <c r="D315" s="10" t="s">
        <v>385</v>
      </c>
      <c r="E315" s="54">
        <v>1</v>
      </c>
      <c r="F315" s="10"/>
      <c r="G315" s="10">
        <v>1</v>
      </c>
      <c r="H315" s="12">
        <v>52</v>
      </c>
      <c r="I315" s="12">
        <f t="shared" si="12"/>
        <v>1.9230769230769232E-2</v>
      </c>
    </row>
    <row r="316" spans="2:12" x14ac:dyDescent="0.3">
      <c r="B316" s="10"/>
      <c r="C316" s="10">
        <v>307</v>
      </c>
      <c r="D316" s="10" t="s">
        <v>223</v>
      </c>
      <c r="E316" s="54">
        <v>0.8</v>
      </c>
      <c r="F316" s="10"/>
      <c r="G316" s="10">
        <v>1</v>
      </c>
      <c r="H316" s="12">
        <v>13</v>
      </c>
      <c r="I316" s="12">
        <f t="shared" si="12"/>
        <v>6.1538461538461542E-2</v>
      </c>
    </row>
    <row r="317" spans="2:12" x14ac:dyDescent="0.3">
      <c r="B317" s="10"/>
      <c r="C317" s="10">
        <v>308</v>
      </c>
      <c r="D317" s="10" t="s">
        <v>224</v>
      </c>
      <c r="E317" s="54">
        <v>2</v>
      </c>
      <c r="F317" s="10"/>
      <c r="G317" s="10">
        <v>1</v>
      </c>
      <c r="H317" s="12">
        <v>13</v>
      </c>
      <c r="I317" s="12">
        <f t="shared" si="12"/>
        <v>0.15384615384615385</v>
      </c>
    </row>
    <row r="318" spans="2:12" x14ac:dyDescent="0.3">
      <c r="B318" s="10"/>
      <c r="C318" s="10">
        <v>309</v>
      </c>
      <c r="D318" s="10" t="s">
        <v>386</v>
      </c>
      <c r="E318" s="54">
        <v>5.5</v>
      </c>
      <c r="F318" s="10"/>
      <c r="G318" s="10">
        <v>2</v>
      </c>
      <c r="H318" s="12">
        <v>52</v>
      </c>
      <c r="I318" s="12">
        <f t="shared" si="12"/>
        <v>0.21153846153846154</v>
      </c>
    </row>
    <row r="319" spans="2:12" x14ac:dyDescent="0.3">
      <c r="B319" s="10"/>
      <c r="C319" s="10">
        <v>310</v>
      </c>
      <c r="D319" s="10" t="s">
        <v>387</v>
      </c>
      <c r="E319" s="54">
        <v>2.79</v>
      </c>
      <c r="F319" s="10"/>
      <c r="G319" s="10">
        <v>1</v>
      </c>
      <c r="H319" s="12">
        <v>52</v>
      </c>
      <c r="I319" s="12">
        <f t="shared" si="12"/>
        <v>5.3653846153846156E-2</v>
      </c>
    </row>
    <row r="320" spans="2:12" x14ac:dyDescent="0.3">
      <c r="B320" s="10"/>
      <c r="C320" s="10">
        <v>311</v>
      </c>
      <c r="D320" s="10" t="s">
        <v>388</v>
      </c>
      <c r="E320" s="54">
        <v>1</v>
      </c>
      <c r="F320" s="10"/>
      <c r="G320" s="10">
        <v>1</v>
      </c>
      <c r="H320" s="12">
        <v>52</v>
      </c>
      <c r="I320" s="12">
        <f t="shared" si="12"/>
        <v>1.9230769230769232E-2</v>
      </c>
    </row>
    <row r="321" spans="2:9" x14ac:dyDescent="0.3">
      <c r="B321" s="10"/>
      <c r="C321" s="10">
        <v>312</v>
      </c>
      <c r="D321" s="10" t="s">
        <v>226</v>
      </c>
      <c r="E321" s="54">
        <v>10</v>
      </c>
      <c r="F321" s="10"/>
      <c r="G321" s="10">
        <v>1</v>
      </c>
      <c r="H321" s="12">
        <v>9</v>
      </c>
      <c r="I321" s="12">
        <f t="shared" si="12"/>
        <v>1.1111111111111112</v>
      </c>
    </row>
    <row r="322" spans="2:9" x14ac:dyDescent="0.3">
      <c r="B322" s="10"/>
      <c r="C322" s="10">
        <v>313</v>
      </c>
      <c r="D322" s="10" t="s">
        <v>389</v>
      </c>
      <c r="E322" s="54">
        <v>18</v>
      </c>
      <c r="F322" s="10"/>
      <c r="G322" s="10">
        <v>1</v>
      </c>
      <c r="H322" s="12">
        <v>5</v>
      </c>
      <c r="I322" s="12">
        <f t="shared" si="12"/>
        <v>3.6</v>
      </c>
    </row>
    <row r="323" spans="2:9" x14ac:dyDescent="0.3">
      <c r="B323" s="10"/>
      <c r="C323" s="10">
        <v>314</v>
      </c>
      <c r="D323" s="10" t="s">
        <v>390</v>
      </c>
      <c r="E323" s="54">
        <v>40</v>
      </c>
      <c r="F323" s="10"/>
      <c r="G323" s="10">
        <v>1</v>
      </c>
      <c r="H323" s="12">
        <v>8</v>
      </c>
      <c r="I323" s="12">
        <f t="shared" si="12"/>
        <v>5</v>
      </c>
    </row>
    <row r="324" spans="2:9" x14ac:dyDescent="0.3">
      <c r="B324" s="10"/>
      <c r="C324" s="10">
        <v>315</v>
      </c>
      <c r="D324" s="10" t="s">
        <v>391</v>
      </c>
      <c r="E324" s="54">
        <v>19.989999999999998</v>
      </c>
      <c r="F324" s="10"/>
      <c r="G324" s="10">
        <v>1</v>
      </c>
      <c r="H324" s="12">
        <v>104</v>
      </c>
      <c r="I324" s="12">
        <f t="shared" si="12"/>
        <v>0.19221153846153843</v>
      </c>
    </row>
    <row r="325" spans="2:9" x14ac:dyDescent="0.3">
      <c r="B325" s="10"/>
      <c r="C325" s="10">
        <v>316</v>
      </c>
      <c r="D325" s="10" t="s">
        <v>319</v>
      </c>
      <c r="E325" s="54">
        <v>6.39</v>
      </c>
      <c r="F325" s="10"/>
      <c r="G325" s="10">
        <v>1</v>
      </c>
      <c r="H325" s="12">
        <v>104</v>
      </c>
      <c r="I325" s="12">
        <f t="shared" si="12"/>
        <v>6.1442307692307692E-2</v>
      </c>
    </row>
    <row r="326" spans="2:9" x14ac:dyDescent="0.3">
      <c r="B326" s="10"/>
      <c r="C326" s="10">
        <v>317</v>
      </c>
      <c r="D326" s="10" t="s">
        <v>228</v>
      </c>
      <c r="E326" s="54">
        <v>2.21</v>
      </c>
      <c r="F326" s="10"/>
      <c r="G326" s="10">
        <v>1</v>
      </c>
      <c r="H326" s="12">
        <v>5</v>
      </c>
      <c r="I326" s="12">
        <f t="shared" si="12"/>
        <v>0.442</v>
      </c>
    </row>
    <row r="327" spans="2:9" x14ac:dyDescent="0.3">
      <c r="B327" s="10"/>
      <c r="C327" s="10">
        <v>318</v>
      </c>
      <c r="D327" s="10" t="s">
        <v>229</v>
      </c>
      <c r="E327" s="54">
        <v>0.99</v>
      </c>
      <c r="F327" s="10"/>
      <c r="G327" s="10">
        <v>1</v>
      </c>
      <c r="H327" s="12">
        <v>2</v>
      </c>
      <c r="I327" s="12">
        <f t="shared" si="12"/>
        <v>0.495</v>
      </c>
    </row>
    <row r="328" spans="2:9" x14ac:dyDescent="0.3">
      <c r="B328" s="10"/>
      <c r="C328" s="10">
        <v>319</v>
      </c>
      <c r="D328" s="10" t="s">
        <v>945</v>
      </c>
      <c r="E328" s="54">
        <v>1</v>
      </c>
      <c r="F328" s="10"/>
      <c r="G328" s="10">
        <v>1</v>
      </c>
      <c r="H328" s="12">
        <v>4</v>
      </c>
      <c r="I328" s="12">
        <f t="shared" si="12"/>
        <v>0.25</v>
      </c>
    </row>
    <row r="329" spans="2:9" x14ac:dyDescent="0.3">
      <c r="B329" s="10"/>
      <c r="C329" s="10">
        <v>320</v>
      </c>
      <c r="D329" s="10" t="s">
        <v>946</v>
      </c>
      <c r="E329" s="54">
        <v>1</v>
      </c>
      <c r="F329" s="10"/>
      <c r="G329" s="10">
        <v>1</v>
      </c>
      <c r="H329" s="12">
        <v>4</v>
      </c>
      <c r="I329" s="12">
        <f t="shared" si="12"/>
        <v>0.25</v>
      </c>
    </row>
    <row r="330" spans="2:9" x14ac:dyDescent="0.3">
      <c r="B330" s="10"/>
      <c r="C330" s="10">
        <v>321</v>
      </c>
      <c r="D330" s="10" t="s">
        <v>392</v>
      </c>
      <c r="E330" s="54">
        <v>2</v>
      </c>
      <c r="F330" s="10"/>
      <c r="G330" s="10">
        <v>1</v>
      </c>
      <c r="H330" s="12">
        <v>4</v>
      </c>
      <c r="I330" s="12">
        <f t="shared" si="12"/>
        <v>0.5</v>
      </c>
    </row>
    <row r="331" spans="2:9" x14ac:dyDescent="0.3">
      <c r="B331" s="10"/>
      <c r="C331" s="10">
        <v>322</v>
      </c>
      <c r="D331" s="10" t="s">
        <v>393</v>
      </c>
      <c r="E331" s="54">
        <v>1.4</v>
      </c>
      <c r="F331" s="10"/>
      <c r="G331" s="10">
        <v>1</v>
      </c>
      <c r="H331" s="12">
        <v>4</v>
      </c>
      <c r="I331" s="12">
        <f t="shared" si="12"/>
        <v>0.35</v>
      </c>
    </row>
    <row r="332" spans="2:9" x14ac:dyDescent="0.3">
      <c r="B332" s="10"/>
      <c r="C332" s="10">
        <v>323</v>
      </c>
      <c r="D332" s="10" t="s">
        <v>233</v>
      </c>
      <c r="E332" s="54">
        <v>1</v>
      </c>
      <c r="F332" s="10"/>
      <c r="G332" s="10">
        <v>1</v>
      </c>
      <c r="H332" s="12">
        <v>4</v>
      </c>
      <c r="I332" s="12">
        <f t="shared" si="12"/>
        <v>0.25</v>
      </c>
    </row>
    <row r="333" spans="2:9" x14ac:dyDescent="0.3">
      <c r="B333" s="10"/>
      <c r="C333" s="10">
        <v>324</v>
      </c>
      <c r="D333" s="10" t="s">
        <v>234</v>
      </c>
      <c r="E333" s="54">
        <v>1</v>
      </c>
      <c r="F333" s="10"/>
      <c r="G333" s="10">
        <v>2</v>
      </c>
      <c r="H333" s="12">
        <v>13</v>
      </c>
      <c r="I333" s="12">
        <f t="shared" si="12"/>
        <v>0.15384615384615385</v>
      </c>
    </row>
    <row r="334" spans="2:9" x14ac:dyDescent="0.3">
      <c r="B334" s="10"/>
      <c r="C334" s="10">
        <v>325</v>
      </c>
      <c r="D334" s="10" t="s">
        <v>235</v>
      </c>
      <c r="E334" s="54">
        <v>0.47</v>
      </c>
      <c r="F334" s="10"/>
      <c r="G334" s="10">
        <v>1</v>
      </c>
      <c r="H334" s="12">
        <v>4</v>
      </c>
      <c r="I334" s="12">
        <f t="shared" si="12"/>
        <v>0.11749999999999999</v>
      </c>
    </row>
    <row r="335" spans="2:9" x14ac:dyDescent="0.3">
      <c r="B335" s="10"/>
      <c r="C335" s="10">
        <v>326</v>
      </c>
      <c r="D335" s="10" t="s">
        <v>394</v>
      </c>
      <c r="E335" s="54">
        <v>2</v>
      </c>
      <c r="F335" s="10"/>
      <c r="G335" s="10">
        <v>1</v>
      </c>
      <c r="H335" s="12">
        <v>4</v>
      </c>
      <c r="I335" s="12">
        <f t="shared" si="12"/>
        <v>0.5</v>
      </c>
    </row>
    <row r="336" spans="2:9" x14ac:dyDescent="0.3">
      <c r="B336" s="10"/>
      <c r="C336" s="10">
        <v>327</v>
      </c>
      <c r="D336" s="10" t="s">
        <v>236</v>
      </c>
      <c r="E336" s="54">
        <v>0.86</v>
      </c>
      <c r="F336" s="10"/>
      <c r="G336" s="10">
        <v>1</v>
      </c>
      <c r="H336" s="12">
        <v>2</v>
      </c>
      <c r="I336" s="12">
        <f t="shared" si="12"/>
        <v>0.43</v>
      </c>
    </row>
    <row r="337" spans="2:12" x14ac:dyDescent="0.3">
      <c r="B337" s="10"/>
      <c r="C337" s="10">
        <v>328</v>
      </c>
      <c r="D337" s="10" t="s">
        <v>320</v>
      </c>
      <c r="E337" s="54">
        <v>1.2</v>
      </c>
      <c r="F337" s="10"/>
      <c r="G337" s="10">
        <v>1</v>
      </c>
      <c r="H337" s="12">
        <v>26</v>
      </c>
      <c r="I337" s="12">
        <f t="shared" si="12"/>
        <v>4.6153846153846149E-2</v>
      </c>
    </row>
    <row r="338" spans="2:12" x14ac:dyDescent="0.3">
      <c r="B338" s="10"/>
      <c r="C338" s="10">
        <v>329</v>
      </c>
      <c r="D338" s="10" t="s">
        <v>395</v>
      </c>
      <c r="E338" s="54">
        <v>2.14</v>
      </c>
      <c r="F338" s="10"/>
      <c r="G338" s="10">
        <v>1</v>
      </c>
      <c r="H338" s="12">
        <v>4</v>
      </c>
      <c r="I338" s="12">
        <f t="shared" si="12"/>
        <v>0.53500000000000003</v>
      </c>
    </row>
    <row r="339" spans="2:12" x14ac:dyDescent="0.3">
      <c r="B339" s="10"/>
      <c r="C339" s="10">
        <v>330</v>
      </c>
      <c r="D339" s="10" t="s">
        <v>237</v>
      </c>
      <c r="E339" s="54">
        <v>3.49</v>
      </c>
      <c r="F339" s="10"/>
      <c r="G339" s="10">
        <v>1</v>
      </c>
      <c r="H339" s="12">
        <v>4</v>
      </c>
      <c r="I339" s="12">
        <f t="shared" si="12"/>
        <v>0.87250000000000005</v>
      </c>
    </row>
    <row r="340" spans="2:12" x14ac:dyDescent="0.3">
      <c r="B340" s="10"/>
      <c r="C340" s="10">
        <v>331</v>
      </c>
      <c r="D340" s="10" t="s">
        <v>396</v>
      </c>
      <c r="E340" s="54">
        <v>1.74</v>
      </c>
      <c r="F340" s="10"/>
      <c r="G340" s="10">
        <v>1</v>
      </c>
      <c r="H340" s="12">
        <v>4</v>
      </c>
      <c r="I340" s="12">
        <f t="shared" si="12"/>
        <v>0.435</v>
      </c>
    </row>
    <row r="341" spans="2:12" x14ac:dyDescent="0.3">
      <c r="B341" s="10"/>
      <c r="C341" s="10">
        <v>332</v>
      </c>
      <c r="D341" s="10" t="s">
        <v>397</v>
      </c>
      <c r="E341" s="54">
        <v>1.2</v>
      </c>
      <c r="F341" s="10"/>
      <c r="G341" s="10">
        <v>1</v>
      </c>
      <c r="H341" s="12">
        <v>4</v>
      </c>
      <c r="I341" s="12">
        <f t="shared" si="12"/>
        <v>0.3</v>
      </c>
    </row>
    <row r="342" spans="2:12" x14ac:dyDescent="0.3">
      <c r="B342" s="10"/>
      <c r="C342" s="10">
        <v>333</v>
      </c>
      <c r="D342" s="10" t="s">
        <v>398</v>
      </c>
      <c r="E342" s="54">
        <v>0.6</v>
      </c>
      <c r="F342" s="10"/>
      <c r="G342" s="10">
        <v>2</v>
      </c>
      <c r="H342" s="12">
        <v>4</v>
      </c>
      <c r="I342" s="12">
        <f t="shared" si="12"/>
        <v>0.3</v>
      </c>
    </row>
    <row r="343" spans="2:12" x14ac:dyDescent="0.3">
      <c r="B343" s="10"/>
      <c r="C343" s="10">
        <v>334</v>
      </c>
      <c r="D343" s="10" t="s">
        <v>327</v>
      </c>
      <c r="E343" s="54">
        <v>3</v>
      </c>
      <c r="F343" s="10"/>
      <c r="G343" s="10">
        <v>1</v>
      </c>
      <c r="H343" s="12">
        <v>4</v>
      </c>
      <c r="I343" s="12">
        <f t="shared" si="12"/>
        <v>0.75</v>
      </c>
    </row>
    <row r="344" spans="2:12" x14ac:dyDescent="0.3">
      <c r="B344" s="10"/>
      <c r="C344" s="10">
        <v>335</v>
      </c>
      <c r="D344" s="10" t="s">
        <v>399</v>
      </c>
      <c r="E344" s="54">
        <v>2.5</v>
      </c>
      <c r="F344" s="10"/>
      <c r="G344" s="10">
        <v>1</v>
      </c>
      <c r="H344" s="12">
        <v>521</v>
      </c>
      <c r="I344" s="12">
        <f t="shared" si="12"/>
        <v>4.7984644913627635E-3</v>
      </c>
    </row>
    <row r="345" spans="2:12" x14ac:dyDescent="0.3">
      <c r="B345" s="10"/>
      <c r="C345" s="10">
        <v>336</v>
      </c>
      <c r="D345" s="10" t="s">
        <v>243</v>
      </c>
      <c r="E345" s="54">
        <v>8</v>
      </c>
      <c r="F345" s="10"/>
      <c r="G345" s="10">
        <v>1</v>
      </c>
      <c r="H345" s="12">
        <v>6</v>
      </c>
      <c r="I345" s="12">
        <f t="shared" si="12"/>
        <v>1.3333333333333333</v>
      </c>
    </row>
    <row r="346" spans="2:12" x14ac:dyDescent="0.3">
      <c r="B346" s="10"/>
      <c r="C346" s="10">
        <v>337</v>
      </c>
      <c r="D346" s="10" t="s">
        <v>244</v>
      </c>
      <c r="E346" s="54">
        <v>0.7</v>
      </c>
      <c r="F346" s="10"/>
      <c r="G346" s="10">
        <v>1</v>
      </c>
      <c r="H346" s="12">
        <v>4</v>
      </c>
      <c r="I346" s="12">
        <f t="shared" si="12"/>
        <v>0.17499999999999999</v>
      </c>
    </row>
    <row r="347" spans="2:12" x14ac:dyDescent="0.3">
      <c r="B347" s="10"/>
      <c r="C347" s="10">
        <v>338</v>
      </c>
      <c r="D347" s="10" t="s">
        <v>400</v>
      </c>
      <c r="E347" s="54">
        <v>1</v>
      </c>
      <c r="F347" s="10"/>
      <c r="G347" s="10">
        <v>1</v>
      </c>
      <c r="H347" s="12">
        <v>4</v>
      </c>
      <c r="I347" s="12">
        <f t="shared" si="12"/>
        <v>0.25</v>
      </c>
    </row>
    <row r="348" spans="2:12" x14ac:dyDescent="0.3">
      <c r="B348" s="10"/>
      <c r="C348" s="10">
        <v>339</v>
      </c>
      <c r="D348" s="10" t="s">
        <v>401</v>
      </c>
      <c r="E348" s="54">
        <v>24</v>
      </c>
      <c r="F348" s="10"/>
      <c r="G348" s="10">
        <v>1</v>
      </c>
      <c r="H348" s="12">
        <v>52</v>
      </c>
      <c r="I348" s="12">
        <f t="shared" si="12"/>
        <v>0.46153846153846156</v>
      </c>
    </row>
    <row r="349" spans="2:12" x14ac:dyDescent="0.3">
      <c r="B349" s="10"/>
      <c r="C349" s="10">
        <v>340</v>
      </c>
      <c r="D349" s="10" t="s">
        <v>402</v>
      </c>
      <c r="E349" s="54">
        <v>17.5</v>
      </c>
      <c r="F349" s="10"/>
      <c r="G349" s="10">
        <v>1</v>
      </c>
      <c r="H349" s="12">
        <v>52</v>
      </c>
      <c r="I349" s="12">
        <f t="shared" si="12"/>
        <v>0.33653846153846156</v>
      </c>
    </row>
    <row r="350" spans="2:12" x14ac:dyDescent="0.3">
      <c r="B350" s="10"/>
      <c r="C350" s="10">
        <v>341</v>
      </c>
      <c r="D350" s="10" t="s">
        <v>247</v>
      </c>
      <c r="E350" s="54">
        <v>6</v>
      </c>
      <c r="F350" s="10"/>
      <c r="G350" s="10">
        <v>1</v>
      </c>
      <c r="H350" s="12">
        <v>521</v>
      </c>
      <c r="I350" s="12">
        <f t="shared" si="12"/>
        <v>1.1516314779270634E-2</v>
      </c>
    </row>
    <row r="351" spans="2:12" x14ac:dyDescent="0.3">
      <c r="B351" s="10"/>
      <c r="C351" s="10">
        <v>342</v>
      </c>
      <c r="D351" s="10" t="s">
        <v>403</v>
      </c>
      <c r="E351" s="54">
        <v>16.989999999999998</v>
      </c>
      <c r="F351" s="10"/>
      <c r="G351" s="10">
        <v>1</v>
      </c>
      <c r="H351" s="12">
        <v>261</v>
      </c>
      <c r="I351" s="12">
        <f t="shared" si="12"/>
        <v>6.5095785440613022E-2</v>
      </c>
    </row>
    <row r="352" spans="2:12" x14ac:dyDescent="0.3">
      <c r="B352" s="10"/>
      <c r="C352" s="10">
        <v>343</v>
      </c>
      <c r="D352" s="10" t="s">
        <v>332</v>
      </c>
      <c r="E352" s="54">
        <v>10</v>
      </c>
      <c r="F352" s="10"/>
      <c r="G352" s="10">
        <v>1</v>
      </c>
      <c r="H352" s="12">
        <v>4</v>
      </c>
      <c r="I352" s="12">
        <f t="shared" si="12"/>
        <v>2.5</v>
      </c>
      <c r="J352" s="21" t="s">
        <v>13</v>
      </c>
      <c r="K352" s="72">
        <f>SUM(I310:I352)</f>
        <v>28.248624239924915</v>
      </c>
      <c r="L352" s="23">
        <f>COUNT(I310:I352)</f>
        <v>43</v>
      </c>
    </row>
    <row r="353" spans="2:12" x14ac:dyDescent="0.3">
      <c r="B353" s="11" t="s">
        <v>14</v>
      </c>
      <c r="C353" s="10"/>
      <c r="D353" s="10"/>
      <c r="E353" s="54"/>
      <c r="F353" s="10"/>
      <c r="G353" s="10"/>
      <c r="H353" s="12"/>
      <c r="I353" s="12"/>
    </row>
    <row r="354" spans="2:12" x14ac:dyDescent="0.3">
      <c r="B354" s="10"/>
      <c r="C354" s="10">
        <v>344</v>
      </c>
      <c r="D354" s="10" t="s">
        <v>248</v>
      </c>
      <c r="E354" s="54">
        <v>30</v>
      </c>
      <c r="F354" s="10"/>
      <c r="G354" s="10">
        <v>2</v>
      </c>
      <c r="H354" s="12">
        <v>4</v>
      </c>
      <c r="I354" s="12">
        <f t="shared" ref="I354:I363" si="13">+(E354*G354)/H354</f>
        <v>15</v>
      </c>
    </row>
    <row r="355" spans="2:12" x14ac:dyDescent="0.3">
      <c r="B355" s="10" t="s">
        <v>1485</v>
      </c>
      <c r="C355" s="10">
        <v>345</v>
      </c>
      <c r="D355" s="10" t="s">
        <v>404</v>
      </c>
      <c r="E355" s="54">
        <v>399</v>
      </c>
      <c r="F355" s="10"/>
      <c r="G355" s="10">
        <v>1</v>
      </c>
      <c r="H355" s="12">
        <v>521</v>
      </c>
      <c r="I355" s="12">
        <f t="shared" si="13"/>
        <v>0.76583493282149717</v>
      </c>
    </row>
    <row r="356" spans="2:12" x14ac:dyDescent="0.3">
      <c r="B356" s="10" t="s">
        <v>1486</v>
      </c>
      <c r="C356" s="10">
        <v>346</v>
      </c>
      <c r="D356" s="10" t="s">
        <v>405</v>
      </c>
      <c r="E356" s="54">
        <v>399</v>
      </c>
      <c r="F356" s="10"/>
      <c r="G356" s="10">
        <v>1</v>
      </c>
      <c r="H356" s="12">
        <v>521</v>
      </c>
      <c r="I356" s="12">
        <f t="shared" si="13"/>
        <v>0.76583493282149717</v>
      </c>
    </row>
    <row r="357" spans="2:12" x14ac:dyDescent="0.3">
      <c r="B357" s="10" t="s">
        <v>1487</v>
      </c>
      <c r="C357" s="10">
        <v>347</v>
      </c>
      <c r="D357" s="10" t="s">
        <v>250</v>
      </c>
      <c r="E357" s="54">
        <v>29.99</v>
      </c>
      <c r="F357" s="10"/>
      <c r="G357" s="10">
        <v>2</v>
      </c>
      <c r="H357" s="12">
        <v>521</v>
      </c>
      <c r="I357" s="12">
        <f t="shared" si="13"/>
        <v>0.11512476007677543</v>
      </c>
    </row>
    <row r="358" spans="2:12" x14ac:dyDescent="0.3">
      <c r="B358" s="10"/>
      <c r="C358" s="10">
        <v>348</v>
      </c>
      <c r="D358" s="10" t="s">
        <v>251</v>
      </c>
      <c r="E358" s="54">
        <v>26.99</v>
      </c>
      <c r="F358" s="10"/>
      <c r="G358" s="10">
        <v>2</v>
      </c>
      <c r="H358" s="12">
        <v>521</v>
      </c>
      <c r="I358" s="12">
        <f t="shared" si="13"/>
        <v>0.10360844529750479</v>
      </c>
    </row>
    <row r="359" spans="2:12" x14ac:dyDescent="0.3">
      <c r="B359" s="10"/>
      <c r="C359" s="10">
        <v>349</v>
      </c>
      <c r="D359" s="10" t="s">
        <v>252</v>
      </c>
      <c r="E359" s="54">
        <v>8.99</v>
      </c>
      <c r="F359" s="10"/>
      <c r="G359" s="10">
        <v>2</v>
      </c>
      <c r="H359" s="12">
        <v>521</v>
      </c>
      <c r="I359" s="12">
        <f t="shared" si="13"/>
        <v>3.4510556621880996E-2</v>
      </c>
    </row>
    <row r="360" spans="2:12" x14ac:dyDescent="0.3">
      <c r="B360" s="10"/>
      <c r="C360" s="10">
        <v>350</v>
      </c>
      <c r="D360" s="10" t="s">
        <v>253</v>
      </c>
      <c r="E360" s="54">
        <v>3.99</v>
      </c>
      <c r="F360" s="10"/>
      <c r="G360" s="10">
        <v>1</v>
      </c>
      <c r="H360" s="12">
        <v>521</v>
      </c>
      <c r="I360" s="12">
        <f t="shared" si="13"/>
        <v>7.6583493282149718E-3</v>
      </c>
    </row>
    <row r="361" spans="2:12" x14ac:dyDescent="0.3">
      <c r="B361" s="10"/>
      <c r="C361" s="10">
        <v>351</v>
      </c>
      <c r="D361" s="10" t="s">
        <v>254</v>
      </c>
      <c r="E361" s="54">
        <v>30</v>
      </c>
      <c r="F361" s="10"/>
      <c r="G361" s="10">
        <v>2</v>
      </c>
      <c r="H361" s="12">
        <v>52</v>
      </c>
      <c r="I361" s="12">
        <f t="shared" si="13"/>
        <v>1.1538461538461537</v>
      </c>
    </row>
    <row r="362" spans="2:12" x14ac:dyDescent="0.3">
      <c r="B362" s="10"/>
      <c r="C362" s="10">
        <v>352</v>
      </c>
      <c r="D362" s="10" t="s">
        <v>255</v>
      </c>
      <c r="E362" s="54">
        <v>10</v>
      </c>
      <c r="F362" s="10"/>
      <c r="G362" s="10">
        <v>2</v>
      </c>
      <c r="H362" s="12">
        <v>1</v>
      </c>
      <c r="I362" s="12">
        <f t="shared" si="13"/>
        <v>20</v>
      </c>
    </row>
    <row r="363" spans="2:12" x14ac:dyDescent="0.3">
      <c r="B363" s="10"/>
      <c r="C363" s="10">
        <v>353</v>
      </c>
      <c r="D363" s="10" t="s">
        <v>256</v>
      </c>
      <c r="E363" s="54">
        <v>100</v>
      </c>
      <c r="F363" s="10"/>
      <c r="G363" s="10">
        <v>2</v>
      </c>
      <c r="H363" s="12">
        <v>52</v>
      </c>
      <c r="I363" s="12">
        <f t="shared" si="13"/>
        <v>3.8461538461538463</v>
      </c>
      <c r="J363" s="21" t="s">
        <v>14</v>
      </c>
      <c r="K363" s="72">
        <f>SUM(I354:I363)</f>
        <v>41.792571976967366</v>
      </c>
      <c r="L363" s="23">
        <f>COUNT(I354:I363)</f>
        <v>10</v>
      </c>
    </row>
    <row r="364" spans="2:12" x14ac:dyDescent="0.3">
      <c r="B364" s="11" t="s">
        <v>334</v>
      </c>
      <c r="C364" s="10"/>
      <c r="D364" s="10"/>
      <c r="E364" s="54"/>
      <c r="F364" s="10"/>
      <c r="G364" s="10"/>
      <c r="H364" s="12"/>
      <c r="I364" s="12"/>
    </row>
    <row r="365" spans="2:12" x14ac:dyDescent="0.3">
      <c r="B365" s="10"/>
      <c r="C365" s="10">
        <v>354</v>
      </c>
      <c r="D365" s="10" t="s">
        <v>257</v>
      </c>
      <c r="E365" s="54">
        <v>160</v>
      </c>
      <c r="F365" s="10"/>
      <c r="G365" s="10">
        <v>1</v>
      </c>
      <c r="H365" s="12">
        <v>521</v>
      </c>
      <c r="I365" s="12">
        <f t="shared" ref="I365:I378" si="14">+(E365*G365)/H365</f>
        <v>0.30710172744721687</v>
      </c>
    </row>
    <row r="366" spans="2:12" x14ac:dyDescent="0.3">
      <c r="B366" s="10"/>
      <c r="C366" s="10">
        <v>355</v>
      </c>
      <c r="D366" s="10" t="s">
        <v>258</v>
      </c>
      <c r="E366" s="54">
        <v>29</v>
      </c>
      <c r="F366" s="10"/>
      <c r="G366" s="10">
        <v>1</v>
      </c>
      <c r="H366" s="12">
        <v>261</v>
      </c>
      <c r="I366" s="12">
        <f t="shared" si="14"/>
        <v>0.1111111111111111</v>
      </c>
    </row>
    <row r="367" spans="2:12" x14ac:dyDescent="0.3">
      <c r="B367" s="10"/>
      <c r="C367" s="10">
        <v>356</v>
      </c>
      <c r="D367" s="10" t="s">
        <v>259</v>
      </c>
      <c r="E367" s="54">
        <v>59</v>
      </c>
      <c r="F367" s="10"/>
      <c r="G367" s="10">
        <v>1</v>
      </c>
      <c r="H367" s="12">
        <v>261</v>
      </c>
      <c r="I367" s="12">
        <f t="shared" si="14"/>
        <v>0.22605363984674329</v>
      </c>
    </row>
    <row r="368" spans="2:12" x14ac:dyDescent="0.3">
      <c r="B368" s="10"/>
      <c r="C368" s="10">
        <v>357</v>
      </c>
      <c r="D368" s="10" t="s">
        <v>260</v>
      </c>
      <c r="E368" s="54">
        <v>379</v>
      </c>
      <c r="F368" s="10"/>
      <c r="G368" s="10">
        <v>1</v>
      </c>
      <c r="H368" s="12">
        <v>261</v>
      </c>
      <c r="I368" s="12">
        <f t="shared" si="14"/>
        <v>1.4521072796934866</v>
      </c>
    </row>
    <row r="369" spans="2:12" x14ac:dyDescent="0.3">
      <c r="B369" s="10"/>
      <c r="C369" s="10">
        <v>358</v>
      </c>
      <c r="D369" s="10" t="s">
        <v>261</v>
      </c>
      <c r="E369" s="54">
        <v>5</v>
      </c>
      <c r="F369" s="10"/>
      <c r="G369" s="10">
        <v>2</v>
      </c>
      <c r="H369" s="12">
        <v>52</v>
      </c>
      <c r="I369" s="12">
        <f t="shared" si="14"/>
        <v>0.19230769230769232</v>
      </c>
    </row>
    <row r="370" spans="2:12" x14ac:dyDescent="0.3">
      <c r="B370" s="10"/>
      <c r="C370" s="10">
        <v>359</v>
      </c>
      <c r="D370" s="10" t="s">
        <v>263</v>
      </c>
      <c r="E370" s="54">
        <v>306</v>
      </c>
      <c r="F370" s="10"/>
      <c r="G370" s="10">
        <v>1</v>
      </c>
      <c r="H370" s="12">
        <v>52</v>
      </c>
      <c r="I370" s="12">
        <f t="shared" si="14"/>
        <v>5.884615384615385</v>
      </c>
    </row>
    <row r="371" spans="2:12" x14ac:dyDescent="0.3">
      <c r="B371" s="10"/>
      <c r="C371" s="10">
        <v>360</v>
      </c>
      <c r="D371" s="10" t="s">
        <v>263</v>
      </c>
      <c r="E371" s="54">
        <v>296</v>
      </c>
      <c r="F371" s="10"/>
      <c r="G371" s="10">
        <v>1</v>
      </c>
      <c r="H371" s="12">
        <v>52</v>
      </c>
      <c r="I371" s="12">
        <f t="shared" si="14"/>
        <v>5.6923076923076925</v>
      </c>
    </row>
    <row r="372" spans="2:12" x14ac:dyDescent="0.3">
      <c r="B372" s="10"/>
      <c r="C372" s="10">
        <v>361</v>
      </c>
      <c r="D372" s="10" t="s">
        <v>264</v>
      </c>
      <c r="E372" s="54">
        <v>27</v>
      </c>
      <c r="F372" s="10"/>
      <c r="G372" s="10">
        <v>1</v>
      </c>
      <c r="H372" s="12">
        <v>4</v>
      </c>
      <c r="I372" s="12">
        <f t="shared" si="14"/>
        <v>6.75</v>
      </c>
    </row>
    <row r="373" spans="2:12" x14ac:dyDescent="0.3">
      <c r="B373" s="10"/>
      <c r="C373" s="10">
        <v>362</v>
      </c>
      <c r="D373" s="10" t="s">
        <v>265</v>
      </c>
      <c r="E373" s="54">
        <v>20</v>
      </c>
      <c r="F373" s="10"/>
      <c r="G373" s="10">
        <v>2</v>
      </c>
      <c r="H373" s="12">
        <v>1</v>
      </c>
      <c r="I373" s="12">
        <f t="shared" si="14"/>
        <v>40</v>
      </c>
    </row>
    <row r="374" spans="2:12" x14ac:dyDescent="0.3">
      <c r="B374" s="10"/>
      <c r="C374" s="10">
        <v>363</v>
      </c>
      <c r="D374" s="10" t="s">
        <v>266</v>
      </c>
      <c r="E374" s="54">
        <v>154.5</v>
      </c>
      <c r="F374" s="10"/>
      <c r="G374" s="10">
        <v>1</v>
      </c>
      <c r="H374" s="12">
        <v>52</v>
      </c>
      <c r="I374" s="12">
        <f t="shared" si="14"/>
        <v>2.9711538461538463</v>
      </c>
    </row>
    <row r="375" spans="2:12" x14ac:dyDescent="0.3">
      <c r="B375" s="10"/>
      <c r="C375" s="10">
        <v>364</v>
      </c>
      <c r="D375" s="10" t="s">
        <v>267</v>
      </c>
      <c r="E375" s="54">
        <v>290</v>
      </c>
      <c r="F375" s="10"/>
      <c r="G375" s="10">
        <v>1</v>
      </c>
      <c r="H375" s="12">
        <v>52</v>
      </c>
      <c r="I375" s="12">
        <f t="shared" si="14"/>
        <v>5.5769230769230766</v>
      </c>
    </row>
    <row r="376" spans="2:12" x14ac:dyDescent="0.3">
      <c r="B376" s="10"/>
      <c r="C376" s="10">
        <v>365</v>
      </c>
      <c r="D376" s="14" t="s">
        <v>793</v>
      </c>
      <c r="E376" s="58">
        <v>292</v>
      </c>
      <c r="F376" s="10"/>
      <c r="G376" s="10">
        <v>1</v>
      </c>
      <c r="H376" s="12">
        <v>52</v>
      </c>
      <c r="I376" s="12">
        <f t="shared" si="14"/>
        <v>5.615384615384615</v>
      </c>
    </row>
    <row r="377" spans="2:12" x14ac:dyDescent="0.3">
      <c r="B377" s="10"/>
      <c r="C377" s="10">
        <v>366</v>
      </c>
      <c r="D377" s="14" t="s">
        <v>268</v>
      </c>
      <c r="E377" s="58">
        <v>140</v>
      </c>
      <c r="F377" s="10"/>
      <c r="G377" s="10">
        <v>2</v>
      </c>
      <c r="H377" s="12">
        <v>52</v>
      </c>
      <c r="I377" s="12">
        <f t="shared" si="14"/>
        <v>5.384615384615385</v>
      </c>
    </row>
    <row r="378" spans="2:12" x14ac:dyDescent="0.3">
      <c r="B378" s="10"/>
      <c r="C378" s="10">
        <v>367</v>
      </c>
      <c r="D378" s="14" t="s">
        <v>269</v>
      </c>
      <c r="E378" s="58">
        <v>90</v>
      </c>
      <c r="F378" s="10"/>
      <c r="G378" s="10">
        <v>2</v>
      </c>
      <c r="H378" s="12">
        <v>521</v>
      </c>
      <c r="I378" s="12">
        <f t="shared" si="14"/>
        <v>0.34548944337811899</v>
      </c>
      <c r="J378" s="21" t="s">
        <v>15</v>
      </c>
      <c r="K378" s="72">
        <f>SUM(I365:I378)</f>
        <v>80.509170893784358</v>
      </c>
      <c r="L378" s="23">
        <f>COUNT(I365:I378)</f>
        <v>14</v>
      </c>
    </row>
    <row r="379" spans="2:12" x14ac:dyDescent="0.3">
      <c r="B379" s="10"/>
      <c r="C379" s="10"/>
      <c r="D379" s="10"/>
      <c r="E379" s="54"/>
      <c r="F379" s="10"/>
      <c r="G379" s="10"/>
      <c r="H379" s="12"/>
      <c r="I379" s="12"/>
    </row>
    <row r="380" spans="2:12" x14ac:dyDescent="0.3">
      <c r="B380" s="10"/>
      <c r="C380" s="10"/>
      <c r="D380" s="10"/>
      <c r="E380" s="54"/>
      <c r="F380" s="10"/>
      <c r="G380" s="10"/>
      <c r="H380" s="12"/>
      <c r="I380" s="12">
        <f>SUM(I4:I378)</f>
        <v>503.38985485514536</v>
      </c>
    </row>
  </sheetData>
  <autoFilter ref="B181:M378"/>
  <pageMargins left="0.7" right="0.7" top="0.75" bottom="0.75" header="0.3" footer="0.3"/>
  <pageSetup paperSize="9" scale="4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2"/>
  <sheetViews>
    <sheetView zoomScale="80" zoomScaleNormal="80" workbookViewId="0">
      <pane ySplit="2" topLeftCell="A114" activePane="bottomLeft" state="frozen"/>
      <selection pane="bottomLeft" activeCell="E136" sqref="E136:I136"/>
    </sheetView>
  </sheetViews>
  <sheetFormatPr defaultColWidth="9" defaultRowHeight="14" x14ac:dyDescent="0.3"/>
  <cols>
    <col min="1" max="1" width="3.33203125" style="23" customWidth="1"/>
    <col min="2" max="2" width="29.83203125" style="23" customWidth="1"/>
    <col min="3" max="3" width="4.33203125" style="23" bestFit="1" customWidth="1"/>
    <col min="4" max="4" width="35.08203125" style="23" customWidth="1"/>
    <col min="5" max="5" width="13.33203125" style="55" customWidth="1"/>
    <col min="6" max="6" width="11.58203125" style="23" bestFit="1" customWidth="1"/>
    <col min="7" max="7" width="9" style="23"/>
    <col min="8" max="8" width="17.58203125" style="8" bestFit="1" customWidth="1"/>
    <col min="9" max="9" width="14.33203125" style="8" bestFit="1" customWidth="1"/>
    <col min="10" max="10" width="12.33203125" style="8" customWidth="1"/>
    <col min="11" max="16384" width="9" style="23"/>
  </cols>
  <sheetData>
    <row r="1" spans="2:10" x14ac:dyDescent="0.3">
      <c r="B1" s="71" t="s">
        <v>803</v>
      </c>
    </row>
    <row r="2" spans="2:10" x14ac:dyDescent="0.3">
      <c r="B2" s="11" t="s">
        <v>8</v>
      </c>
      <c r="C2" s="11" t="s">
        <v>0</v>
      </c>
      <c r="D2" s="11" t="s">
        <v>1</v>
      </c>
      <c r="E2" s="56" t="s">
        <v>914</v>
      </c>
      <c r="F2" s="11" t="s">
        <v>3</v>
      </c>
      <c r="G2" s="11" t="s">
        <v>4</v>
      </c>
      <c r="H2" s="13" t="s">
        <v>5</v>
      </c>
      <c r="I2" s="13" t="s">
        <v>6</v>
      </c>
    </row>
    <row r="3" spans="2:10" x14ac:dyDescent="0.3">
      <c r="B3" s="11" t="s">
        <v>7</v>
      </c>
      <c r="C3" s="10"/>
      <c r="D3" s="10"/>
      <c r="E3" s="54"/>
      <c r="F3" s="10"/>
      <c r="G3" s="10"/>
      <c r="H3" s="12"/>
      <c r="I3" s="12"/>
      <c r="J3" s="9"/>
    </row>
    <row r="4" spans="2:10" x14ac:dyDescent="0.3">
      <c r="B4" s="10"/>
      <c r="C4" s="10">
        <v>1</v>
      </c>
      <c r="D4" s="10" t="s">
        <v>406</v>
      </c>
      <c r="E4" s="54">
        <v>1.5</v>
      </c>
      <c r="F4" s="10"/>
      <c r="G4" s="10">
        <v>1</v>
      </c>
      <c r="H4" s="12">
        <v>1</v>
      </c>
      <c r="I4" s="12">
        <f t="shared" ref="I4:I35" si="0">+(E4*G4)/H4</f>
        <v>1.5</v>
      </c>
    </row>
    <row r="5" spans="2:10" x14ac:dyDescent="0.3">
      <c r="B5" s="10"/>
      <c r="C5" s="10">
        <v>2</v>
      </c>
      <c r="D5" s="10" t="s">
        <v>407</v>
      </c>
      <c r="E5" s="54">
        <v>0.89</v>
      </c>
      <c r="F5" s="10"/>
      <c r="G5" s="10">
        <v>1</v>
      </c>
      <c r="H5" s="12">
        <v>1.2</v>
      </c>
      <c r="I5" s="12">
        <f t="shared" si="0"/>
        <v>0.7416666666666667</v>
      </c>
    </row>
    <row r="6" spans="2:10" x14ac:dyDescent="0.3">
      <c r="B6" s="10"/>
      <c r="C6" s="10">
        <v>3</v>
      </c>
      <c r="D6" s="10" t="s">
        <v>408</v>
      </c>
      <c r="E6" s="54">
        <v>0.55000000000000004</v>
      </c>
      <c r="F6" s="10"/>
      <c r="G6" s="10">
        <v>1</v>
      </c>
      <c r="H6" s="12">
        <v>1</v>
      </c>
      <c r="I6" s="12">
        <f t="shared" si="0"/>
        <v>0.55000000000000004</v>
      </c>
    </row>
    <row r="7" spans="2:10" x14ac:dyDescent="0.3">
      <c r="B7" s="10"/>
      <c r="C7" s="10">
        <v>4</v>
      </c>
      <c r="D7" s="10" t="s">
        <v>17</v>
      </c>
      <c r="E7" s="54">
        <v>1.1499999999999999</v>
      </c>
      <c r="F7" s="10"/>
      <c r="G7" s="10">
        <v>1</v>
      </c>
      <c r="H7" s="12">
        <v>1</v>
      </c>
      <c r="I7" s="12">
        <f t="shared" si="0"/>
        <v>1.1499999999999999</v>
      </c>
    </row>
    <row r="8" spans="2:10" x14ac:dyDescent="0.3">
      <c r="B8" s="10"/>
      <c r="C8" s="10">
        <v>5</v>
      </c>
      <c r="D8" s="10" t="s">
        <v>18</v>
      </c>
      <c r="E8" s="54">
        <v>5.27</v>
      </c>
      <c r="F8" s="10"/>
      <c r="G8" s="10">
        <v>1</v>
      </c>
      <c r="H8" s="12">
        <v>5</v>
      </c>
      <c r="I8" s="12">
        <f t="shared" si="0"/>
        <v>1.0539999999999998</v>
      </c>
    </row>
    <row r="9" spans="2:10" x14ac:dyDescent="0.3">
      <c r="B9" s="10"/>
      <c r="C9" s="10">
        <v>6</v>
      </c>
      <c r="D9" s="10" t="s">
        <v>409</v>
      </c>
      <c r="E9" s="54">
        <v>1.31</v>
      </c>
      <c r="F9" s="10"/>
      <c r="G9" s="10">
        <v>1</v>
      </c>
      <c r="H9" s="12">
        <v>8</v>
      </c>
      <c r="I9" s="12">
        <f t="shared" si="0"/>
        <v>0.16375000000000001</v>
      </c>
    </row>
    <row r="10" spans="2:10" x14ac:dyDescent="0.3">
      <c r="B10" s="10"/>
      <c r="C10" s="10">
        <v>7</v>
      </c>
      <c r="D10" s="10" t="s">
        <v>19</v>
      </c>
      <c r="E10" s="54">
        <v>0.89</v>
      </c>
      <c r="F10" s="10"/>
      <c r="G10" s="10">
        <v>1</v>
      </c>
      <c r="H10" s="12">
        <v>1.2</v>
      </c>
      <c r="I10" s="12">
        <f t="shared" si="0"/>
        <v>0.7416666666666667</v>
      </c>
    </row>
    <row r="11" spans="2:10" x14ac:dyDescent="0.3">
      <c r="B11" s="10"/>
      <c r="C11" s="10">
        <v>8</v>
      </c>
      <c r="D11" s="10" t="s">
        <v>21</v>
      </c>
      <c r="E11" s="54">
        <v>3</v>
      </c>
      <c r="F11" s="10"/>
      <c r="G11" s="10">
        <v>1</v>
      </c>
      <c r="H11" s="12">
        <v>1.4</v>
      </c>
      <c r="I11" s="12">
        <f t="shared" si="0"/>
        <v>2.1428571428571428</v>
      </c>
    </row>
    <row r="12" spans="2:10" x14ac:dyDescent="0.3">
      <c r="B12" s="10"/>
      <c r="C12" s="10">
        <v>9</v>
      </c>
      <c r="D12" s="10" t="s">
        <v>272</v>
      </c>
      <c r="E12" s="54">
        <v>1.75</v>
      </c>
      <c r="F12" s="10"/>
      <c r="G12" s="10">
        <v>1</v>
      </c>
      <c r="H12" s="12">
        <v>1</v>
      </c>
      <c r="I12" s="12">
        <f t="shared" si="0"/>
        <v>1.75</v>
      </c>
    </row>
    <row r="13" spans="2:10" x14ac:dyDescent="0.3">
      <c r="B13" s="10"/>
      <c r="C13" s="10">
        <v>10</v>
      </c>
      <c r="D13" s="10" t="s">
        <v>23</v>
      </c>
      <c r="E13" s="54">
        <v>1.73</v>
      </c>
      <c r="F13" s="10"/>
      <c r="G13" s="10">
        <v>1</v>
      </c>
      <c r="H13" s="12">
        <v>1</v>
      </c>
      <c r="I13" s="12">
        <f t="shared" si="0"/>
        <v>1.73</v>
      </c>
    </row>
    <row r="14" spans="2:10" x14ac:dyDescent="0.3">
      <c r="B14" s="10"/>
      <c r="C14" s="10">
        <v>11</v>
      </c>
      <c r="D14" s="10" t="s">
        <v>24</v>
      </c>
      <c r="E14" s="54">
        <v>1.7</v>
      </c>
      <c r="F14" s="10"/>
      <c r="G14" s="10">
        <v>1</v>
      </c>
      <c r="H14" s="12">
        <v>1.3</v>
      </c>
      <c r="I14" s="12">
        <f t="shared" si="0"/>
        <v>1.3076923076923077</v>
      </c>
    </row>
    <row r="15" spans="2:10" x14ac:dyDescent="0.3">
      <c r="B15" s="10"/>
      <c r="C15" s="10">
        <v>12</v>
      </c>
      <c r="D15" s="10" t="s">
        <v>26</v>
      </c>
      <c r="E15" s="54">
        <v>2.1</v>
      </c>
      <c r="F15" s="10"/>
      <c r="G15" s="10">
        <v>1</v>
      </c>
      <c r="H15" s="12">
        <v>4</v>
      </c>
      <c r="I15" s="12">
        <f t="shared" si="0"/>
        <v>0.52500000000000002</v>
      </c>
    </row>
    <row r="16" spans="2:10" x14ac:dyDescent="0.3">
      <c r="B16" s="10"/>
      <c r="C16" s="10">
        <v>13</v>
      </c>
      <c r="D16" s="10" t="s">
        <v>25</v>
      </c>
      <c r="E16" s="54">
        <v>1.8</v>
      </c>
      <c r="F16" s="10"/>
      <c r="G16" s="10">
        <v>1</v>
      </c>
      <c r="H16" s="12">
        <v>1</v>
      </c>
      <c r="I16" s="12">
        <f t="shared" si="0"/>
        <v>1.8</v>
      </c>
    </row>
    <row r="17" spans="2:9" x14ac:dyDescent="0.3">
      <c r="B17" s="10"/>
      <c r="C17" s="10">
        <v>14</v>
      </c>
      <c r="D17" s="10" t="s">
        <v>27</v>
      </c>
      <c r="E17" s="54">
        <v>2.1</v>
      </c>
      <c r="F17" s="10"/>
      <c r="G17" s="10">
        <v>1</v>
      </c>
      <c r="H17" s="12">
        <v>4</v>
      </c>
      <c r="I17" s="12">
        <f t="shared" si="0"/>
        <v>0.52500000000000002</v>
      </c>
    </row>
    <row r="18" spans="2:9" x14ac:dyDescent="0.3">
      <c r="B18" s="10"/>
      <c r="C18" s="10">
        <v>15</v>
      </c>
      <c r="D18" s="10" t="s">
        <v>27</v>
      </c>
      <c r="E18" s="54">
        <v>2.63</v>
      </c>
      <c r="F18" s="10"/>
      <c r="G18" s="10">
        <v>1</v>
      </c>
      <c r="H18" s="12">
        <v>3</v>
      </c>
      <c r="I18" s="12">
        <f t="shared" si="0"/>
        <v>0.87666666666666659</v>
      </c>
    </row>
    <row r="19" spans="2:9" x14ac:dyDescent="0.3">
      <c r="B19" s="10"/>
      <c r="C19" s="10">
        <v>16</v>
      </c>
      <c r="D19" s="10" t="s">
        <v>274</v>
      </c>
      <c r="E19" s="54">
        <v>1.26</v>
      </c>
      <c r="F19" s="10"/>
      <c r="G19" s="10">
        <v>1</v>
      </c>
      <c r="H19" s="12">
        <v>4</v>
      </c>
      <c r="I19" s="12">
        <f t="shared" si="0"/>
        <v>0.315</v>
      </c>
    </row>
    <row r="20" spans="2:9" x14ac:dyDescent="0.3">
      <c r="B20" s="10"/>
      <c r="C20" s="10">
        <v>17</v>
      </c>
      <c r="D20" s="10" t="s">
        <v>274</v>
      </c>
      <c r="E20" s="54">
        <v>4.7300000000000004</v>
      </c>
      <c r="F20" s="10"/>
      <c r="G20" s="10">
        <v>1</v>
      </c>
      <c r="H20" s="12">
        <v>5</v>
      </c>
      <c r="I20" s="12">
        <f t="shared" si="0"/>
        <v>0.94600000000000006</v>
      </c>
    </row>
    <row r="21" spans="2:9" x14ac:dyDescent="0.3">
      <c r="B21" s="10"/>
      <c r="C21" s="10">
        <v>18</v>
      </c>
      <c r="D21" s="10" t="s">
        <v>277</v>
      </c>
      <c r="E21" s="54">
        <v>1</v>
      </c>
      <c r="F21" s="10"/>
      <c r="G21" s="10">
        <v>1</v>
      </c>
      <c r="H21" s="12">
        <v>3.7</v>
      </c>
      <c r="I21" s="12">
        <f t="shared" si="0"/>
        <v>0.27027027027027023</v>
      </c>
    </row>
    <row r="22" spans="2:9" x14ac:dyDescent="0.3">
      <c r="B22" s="10"/>
      <c r="C22" s="10">
        <v>19</v>
      </c>
      <c r="D22" s="10" t="s">
        <v>278</v>
      </c>
      <c r="E22" s="54">
        <v>1.58</v>
      </c>
      <c r="F22" s="10"/>
      <c r="G22" s="10">
        <v>1</v>
      </c>
      <c r="H22" s="12">
        <v>2.7</v>
      </c>
      <c r="I22" s="12">
        <f t="shared" si="0"/>
        <v>0.58518518518518514</v>
      </c>
    </row>
    <row r="23" spans="2:9" x14ac:dyDescent="0.3">
      <c r="B23" s="10"/>
      <c r="C23" s="10">
        <v>20</v>
      </c>
      <c r="D23" s="10" t="s">
        <v>30</v>
      </c>
      <c r="E23" s="54">
        <v>0.72</v>
      </c>
      <c r="F23" s="10"/>
      <c r="G23" s="10">
        <v>1</v>
      </c>
      <c r="H23" s="12">
        <v>26</v>
      </c>
      <c r="I23" s="12">
        <f t="shared" si="0"/>
        <v>2.769230769230769E-2</v>
      </c>
    </row>
    <row r="24" spans="2:9" x14ac:dyDescent="0.3">
      <c r="B24" s="10"/>
      <c r="C24" s="10">
        <v>21</v>
      </c>
      <c r="D24" s="10" t="s">
        <v>31</v>
      </c>
      <c r="E24" s="54">
        <v>2</v>
      </c>
      <c r="F24" s="10"/>
      <c r="G24" s="10">
        <v>1</v>
      </c>
      <c r="H24" s="12">
        <v>3</v>
      </c>
      <c r="I24" s="12">
        <f t="shared" si="0"/>
        <v>0.66666666666666663</v>
      </c>
    </row>
    <row r="25" spans="2:9" x14ac:dyDescent="0.3">
      <c r="B25" s="10"/>
      <c r="C25" s="10">
        <v>22</v>
      </c>
      <c r="D25" s="10" t="s">
        <v>410</v>
      </c>
      <c r="E25" s="54">
        <v>2.09</v>
      </c>
      <c r="F25" s="10"/>
      <c r="G25" s="10">
        <v>1</v>
      </c>
      <c r="H25" s="12">
        <v>1</v>
      </c>
      <c r="I25" s="12">
        <f t="shared" si="0"/>
        <v>2.09</v>
      </c>
    </row>
    <row r="26" spans="2:9" x14ac:dyDescent="0.3">
      <c r="B26" s="10"/>
      <c r="C26" s="10">
        <v>23</v>
      </c>
      <c r="D26" s="10" t="s">
        <v>411</v>
      </c>
      <c r="E26" s="54">
        <v>0.71</v>
      </c>
      <c r="F26" s="10"/>
      <c r="G26" s="10">
        <v>1</v>
      </c>
      <c r="H26" s="12">
        <v>1</v>
      </c>
      <c r="I26" s="12">
        <f t="shared" si="0"/>
        <v>0.71</v>
      </c>
    </row>
    <row r="27" spans="2:9" x14ac:dyDescent="0.3">
      <c r="B27" s="10"/>
      <c r="C27" s="10">
        <v>24</v>
      </c>
      <c r="D27" s="10" t="s">
        <v>34</v>
      </c>
      <c r="E27" s="54">
        <v>0.51</v>
      </c>
      <c r="F27" s="10"/>
      <c r="G27" s="10">
        <v>1</v>
      </c>
      <c r="H27" s="12">
        <v>1</v>
      </c>
      <c r="I27" s="12">
        <f t="shared" si="0"/>
        <v>0.51</v>
      </c>
    </row>
    <row r="28" spans="2:9" x14ac:dyDescent="0.3">
      <c r="B28" s="10"/>
      <c r="C28" s="10">
        <v>25</v>
      </c>
      <c r="D28" s="10" t="s">
        <v>35</v>
      </c>
      <c r="E28" s="54">
        <v>0.79</v>
      </c>
      <c r="F28" s="10"/>
      <c r="G28" s="10">
        <v>1</v>
      </c>
      <c r="H28" s="12">
        <v>1</v>
      </c>
      <c r="I28" s="12">
        <f t="shared" si="0"/>
        <v>0.79</v>
      </c>
    </row>
    <row r="29" spans="2:9" x14ac:dyDescent="0.3">
      <c r="B29" s="10"/>
      <c r="C29" s="10">
        <v>26</v>
      </c>
      <c r="D29" s="10" t="s">
        <v>346</v>
      </c>
      <c r="E29" s="54">
        <v>0.32</v>
      </c>
      <c r="F29" s="10"/>
      <c r="G29" s="10">
        <v>1</v>
      </c>
      <c r="H29" s="12">
        <v>3</v>
      </c>
      <c r="I29" s="12">
        <f t="shared" si="0"/>
        <v>0.10666666666666667</v>
      </c>
    </row>
    <row r="30" spans="2:9" x14ac:dyDescent="0.3">
      <c r="B30" s="10"/>
      <c r="C30" s="10">
        <v>27</v>
      </c>
      <c r="D30" s="10" t="s">
        <v>36</v>
      </c>
      <c r="E30" s="54">
        <v>2.89</v>
      </c>
      <c r="F30" s="10"/>
      <c r="G30" s="10">
        <v>0.59</v>
      </c>
      <c r="H30" s="12">
        <v>1</v>
      </c>
      <c r="I30" s="12">
        <f t="shared" si="0"/>
        <v>1.7051000000000001</v>
      </c>
    </row>
    <row r="31" spans="2:9" x14ac:dyDescent="0.3">
      <c r="B31" s="10"/>
      <c r="C31" s="10">
        <v>28</v>
      </c>
      <c r="D31" s="10" t="s">
        <v>37</v>
      </c>
      <c r="E31" s="54">
        <v>2.09</v>
      </c>
      <c r="F31" s="10"/>
      <c r="G31" s="10">
        <v>1</v>
      </c>
      <c r="H31" s="12">
        <v>1</v>
      </c>
      <c r="I31" s="12">
        <f t="shared" si="0"/>
        <v>2.09</v>
      </c>
    </row>
    <row r="32" spans="2:9" x14ac:dyDescent="0.3">
      <c r="B32" s="10"/>
      <c r="C32" s="10">
        <v>29</v>
      </c>
      <c r="D32" s="10" t="s">
        <v>412</v>
      </c>
      <c r="E32" s="54">
        <v>0.9</v>
      </c>
      <c r="F32" s="10"/>
      <c r="G32" s="10">
        <v>1</v>
      </c>
      <c r="H32" s="12">
        <v>1</v>
      </c>
      <c r="I32" s="12">
        <f t="shared" si="0"/>
        <v>0.9</v>
      </c>
    </row>
    <row r="33" spans="2:9" x14ac:dyDescent="0.3">
      <c r="B33" s="10"/>
      <c r="C33" s="10">
        <v>30</v>
      </c>
      <c r="D33" s="10" t="s">
        <v>40</v>
      </c>
      <c r="E33" s="54">
        <v>1.26</v>
      </c>
      <c r="F33" s="10"/>
      <c r="G33" s="10">
        <v>1</v>
      </c>
      <c r="H33" s="12">
        <v>3.3</v>
      </c>
      <c r="I33" s="12">
        <f t="shared" si="0"/>
        <v>0.38181818181818183</v>
      </c>
    </row>
    <row r="34" spans="2:9" x14ac:dyDescent="0.3">
      <c r="B34" s="10"/>
      <c r="C34" s="10">
        <v>31</v>
      </c>
      <c r="D34" s="10" t="s">
        <v>41</v>
      </c>
      <c r="E34" s="54">
        <v>0.56000000000000005</v>
      </c>
      <c r="F34" s="10"/>
      <c r="G34" s="10">
        <v>1</v>
      </c>
      <c r="H34" s="12">
        <v>2</v>
      </c>
      <c r="I34" s="12">
        <f t="shared" si="0"/>
        <v>0.28000000000000003</v>
      </c>
    </row>
    <row r="35" spans="2:9" x14ac:dyDescent="0.3">
      <c r="B35" s="10"/>
      <c r="C35" s="10">
        <v>32</v>
      </c>
      <c r="D35" s="10" t="s">
        <v>42</v>
      </c>
      <c r="E35" s="54">
        <v>0.37</v>
      </c>
      <c r="F35" s="10"/>
      <c r="G35" s="10">
        <v>1</v>
      </c>
      <c r="H35" s="12">
        <v>1</v>
      </c>
      <c r="I35" s="12">
        <f t="shared" si="0"/>
        <v>0.37</v>
      </c>
    </row>
    <row r="36" spans="2:9" x14ac:dyDescent="0.3">
      <c r="B36" s="10"/>
      <c r="C36" s="10">
        <v>33</v>
      </c>
      <c r="D36" s="10" t="s">
        <v>49</v>
      </c>
      <c r="E36" s="54">
        <v>0.6</v>
      </c>
      <c r="F36" s="10"/>
      <c r="G36" s="10">
        <v>1</v>
      </c>
      <c r="H36" s="12">
        <v>1</v>
      </c>
      <c r="I36" s="12">
        <f t="shared" ref="I36:I67" si="1">+(E36*G36)/H36</f>
        <v>0.6</v>
      </c>
    </row>
    <row r="37" spans="2:9" x14ac:dyDescent="0.3">
      <c r="B37" s="10"/>
      <c r="C37" s="10">
        <v>34</v>
      </c>
      <c r="D37" s="10" t="s">
        <v>43</v>
      </c>
      <c r="E37" s="54">
        <v>0.67</v>
      </c>
      <c r="F37" s="10"/>
      <c r="G37" s="10">
        <v>1</v>
      </c>
      <c r="H37" s="12">
        <v>1</v>
      </c>
      <c r="I37" s="12">
        <f t="shared" si="1"/>
        <v>0.67</v>
      </c>
    </row>
    <row r="38" spans="2:9" x14ac:dyDescent="0.3">
      <c r="B38" s="10"/>
      <c r="C38" s="10">
        <v>35</v>
      </c>
      <c r="D38" s="10" t="s">
        <v>413</v>
      </c>
      <c r="E38" s="54">
        <v>0.53</v>
      </c>
      <c r="F38" s="10"/>
      <c r="G38" s="10">
        <v>1</v>
      </c>
      <c r="H38" s="12">
        <v>2</v>
      </c>
      <c r="I38" s="12">
        <f t="shared" si="1"/>
        <v>0.26500000000000001</v>
      </c>
    </row>
    <row r="39" spans="2:9" x14ac:dyDescent="0.3">
      <c r="B39" s="10"/>
      <c r="C39" s="10">
        <v>36</v>
      </c>
      <c r="D39" s="10" t="s">
        <v>414</v>
      </c>
      <c r="E39" s="54">
        <v>1.1499999999999999</v>
      </c>
      <c r="F39" s="10"/>
      <c r="G39" s="10">
        <v>1</v>
      </c>
      <c r="H39" s="12">
        <v>1</v>
      </c>
      <c r="I39" s="12">
        <f t="shared" si="1"/>
        <v>1.1499999999999999</v>
      </c>
    </row>
    <row r="40" spans="2:9" x14ac:dyDescent="0.3">
      <c r="B40" s="10"/>
      <c r="C40" s="10">
        <v>37</v>
      </c>
      <c r="D40" s="10" t="s">
        <v>32</v>
      </c>
      <c r="E40" s="54">
        <v>1.1599999999999999</v>
      </c>
      <c r="F40" s="10"/>
      <c r="G40" s="10">
        <v>1</v>
      </c>
      <c r="H40" s="12">
        <v>12</v>
      </c>
      <c r="I40" s="12">
        <f t="shared" si="1"/>
        <v>9.6666666666666665E-2</v>
      </c>
    </row>
    <row r="41" spans="2:9" x14ac:dyDescent="0.3">
      <c r="B41" s="10"/>
      <c r="C41" s="10">
        <v>38</v>
      </c>
      <c r="D41" s="10" t="s">
        <v>45</v>
      </c>
      <c r="E41" s="54">
        <v>2.0499999999999998</v>
      </c>
      <c r="F41" s="10"/>
      <c r="G41" s="10">
        <v>1</v>
      </c>
      <c r="H41" s="12">
        <v>3.8</v>
      </c>
      <c r="I41" s="12">
        <f t="shared" si="1"/>
        <v>0.53947368421052633</v>
      </c>
    </row>
    <row r="42" spans="2:9" x14ac:dyDescent="0.3">
      <c r="B42" s="10"/>
      <c r="C42" s="10">
        <v>39</v>
      </c>
      <c r="D42" s="10" t="s">
        <v>415</v>
      </c>
      <c r="E42" s="54">
        <v>1.26</v>
      </c>
      <c r="F42" s="10"/>
      <c r="G42" s="10">
        <v>1</v>
      </c>
      <c r="H42" s="12">
        <v>15</v>
      </c>
      <c r="I42" s="12">
        <f t="shared" si="1"/>
        <v>8.4000000000000005E-2</v>
      </c>
    </row>
    <row r="43" spans="2:9" x14ac:dyDescent="0.3">
      <c r="B43" s="10"/>
      <c r="C43" s="10">
        <v>40</v>
      </c>
      <c r="D43" s="10" t="s">
        <v>280</v>
      </c>
      <c r="E43" s="54">
        <v>1</v>
      </c>
      <c r="F43" s="10"/>
      <c r="G43" s="10">
        <v>2</v>
      </c>
      <c r="H43" s="12">
        <v>1</v>
      </c>
      <c r="I43" s="12">
        <f t="shared" si="1"/>
        <v>2</v>
      </c>
    </row>
    <row r="44" spans="2:9" x14ac:dyDescent="0.3">
      <c r="B44" s="10"/>
      <c r="C44" s="10">
        <v>41</v>
      </c>
      <c r="D44" s="10" t="s">
        <v>281</v>
      </c>
      <c r="E44" s="54">
        <v>1</v>
      </c>
      <c r="F44" s="10"/>
      <c r="G44" s="10">
        <v>1</v>
      </c>
      <c r="H44" s="12">
        <v>1</v>
      </c>
      <c r="I44" s="12">
        <f t="shared" si="1"/>
        <v>1</v>
      </c>
    </row>
    <row r="45" spans="2:9" x14ac:dyDescent="0.3">
      <c r="B45" s="10"/>
      <c r="C45" s="10">
        <v>42</v>
      </c>
      <c r="D45" s="10" t="s">
        <v>416</v>
      </c>
      <c r="E45" s="54">
        <v>1.42</v>
      </c>
      <c r="F45" s="10"/>
      <c r="G45" s="10">
        <v>1</v>
      </c>
      <c r="H45" s="12">
        <v>1</v>
      </c>
      <c r="I45" s="12">
        <f t="shared" si="1"/>
        <v>1.42</v>
      </c>
    </row>
    <row r="46" spans="2:9" x14ac:dyDescent="0.3">
      <c r="B46" s="10"/>
      <c r="C46" s="10">
        <v>43</v>
      </c>
      <c r="D46" s="10" t="s">
        <v>50</v>
      </c>
      <c r="E46" s="54">
        <v>0.84</v>
      </c>
      <c r="F46" s="10"/>
      <c r="G46" s="10">
        <v>1</v>
      </c>
      <c r="H46" s="12">
        <v>1</v>
      </c>
      <c r="I46" s="12">
        <f t="shared" si="1"/>
        <v>0.84</v>
      </c>
    </row>
    <row r="47" spans="2:9" x14ac:dyDescent="0.3">
      <c r="B47" s="10"/>
      <c r="C47" s="10">
        <v>44</v>
      </c>
      <c r="D47" s="10" t="s">
        <v>51</v>
      </c>
      <c r="E47" s="80">
        <v>1.68</v>
      </c>
      <c r="F47" s="10"/>
      <c r="G47" s="10">
        <v>1</v>
      </c>
      <c r="H47" s="12">
        <v>1</v>
      </c>
      <c r="I47" s="12">
        <f t="shared" si="1"/>
        <v>1.68</v>
      </c>
    </row>
    <row r="48" spans="2:9" x14ac:dyDescent="0.3">
      <c r="B48" s="10"/>
      <c r="C48" s="10">
        <v>45</v>
      </c>
      <c r="D48" s="10" t="s">
        <v>52</v>
      </c>
      <c r="E48" s="54">
        <v>2.25</v>
      </c>
      <c r="F48" s="10"/>
      <c r="G48" s="10">
        <v>0.71399999999999997</v>
      </c>
      <c r="H48" s="12">
        <v>1</v>
      </c>
      <c r="I48" s="12">
        <f t="shared" si="1"/>
        <v>1.6065</v>
      </c>
    </row>
    <row r="49" spans="2:9" x14ac:dyDescent="0.3">
      <c r="B49" s="10"/>
      <c r="C49" s="10">
        <v>46</v>
      </c>
      <c r="D49" s="10" t="s">
        <v>417</v>
      </c>
      <c r="E49" s="54">
        <v>2</v>
      </c>
      <c r="F49" s="10"/>
      <c r="G49" s="10">
        <v>1</v>
      </c>
      <c r="H49" s="12">
        <v>1</v>
      </c>
      <c r="I49" s="12">
        <f t="shared" si="1"/>
        <v>2</v>
      </c>
    </row>
    <row r="50" spans="2:9" x14ac:dyDescent="0.3">
      <c r="B50" s="10"/>
      <c r="C50" s="10">
        <v>47</v>
      </c>
      <c r="D50" s="10" t="s">
        <v>53</v>
      </c>
      <c r="E50" s="54">
        <v>2.31</v>
      </c>
      <c r="F50" s="10"/>
      <c r="G50" s="10">
        <v>0.43</v>
      </c>
      <c r="H50" s="12">
        <v>1</v>
      </c>
      <c r="I50" s="12">
        <f t="shared" si="1"/>
        <v>0.99329999999999996</v>
      </c>
    </row>
    <row r="51" spans="2:9" x14ac:dyDescent="0.3">
      <c r="B51" s="10"/>
      <c r="C51" s="10">
        <v>48</v>
      </c>
      <c r="D51" s="10" t="s">
        <v>418</v>
      </c>
      <c r="E51" s="54">
        <v>2</v>
      </c>
      <c r="F51" s="10"/>
      <c r="G51" s="10">
        <v>1</v>
      </c>
      <c r="H51" s="12">
        <v>5</v>
      </c>
      <c r="I51" s="12">
        <f t="shared" si="1"/>
        <v>0.4</v>
      </c>
    </row>
    <row r="52" spans="2:9" x14ac:dyDescent="0.3">
      <c r="B52" s="10"/>
      <c r="C52" s="10">
        <v>49</v>
      </c>
      <c r="D52" s="10" t="s">
        <v>54</v>
      </c>
      <c r="E52" s="54">
        <v>1.8</v>
      </c>
      <c r="F52" s="10"/>
      <c r="G52" s="10">
        <v>1</v>
      </c>
      <c r="H52" s="12">
        <v>8.1</v>
      </c>
      <c r="I52" s="12">
        <f t="shared" si="1"/>
        <v>0.22222222222222224</v>
      </c>
    </row>
    <row r="53" spans="2:9" x14ac:dyDescent="0.3">
      <c r="B53" s="10"/>
      <c r="C53" s="10">
        <v>50</v>
      </c>
      <c r="D53" s="10" t="s">
        <v>419</v>
      </c>
      <c r="E53" s="54">
        <v>2.1</v>
      </c>
      <c r="F53" s="10"/>
      <c r="G53" s="10">
        <v>1</v>
      </c>
      <c r="H53" s="12">
        <v>1.5</v>
      </c>
      <c r="I53" s="12">
        <f t="shared" si="1"/>
        <v>1.4000000000000001</v>
      </c>
    </row>
    <row r="54" spans="2:9" x14ac:dyDescent="0.3">
      <c r="B54" s="10"/>
      <c r="C54" s="10">
        <v>51</v>
      </c>
      <c r="D54" s="10" t="s">
        <v>420</v>
      </c>
      <c r="E54" s="54">
        <v>0.68</v>
      </c>
      <c r="F54" s="10"/>
      <c r="G54" s="10">
        <v>2</v>
      </c>
      <c r="H54" s="12">
        <v>1</v>
      </c>
      <c r="I54" s="12">
        <f t="shared" si="1"/>
        <v>1.36</v>
      </c>
    </row>
    <row r="55" spans="2:9" x14ac:dyDescent="0.3">
      <c r="B55" s="10"/>
      <c r="C55" s="10">
        <v>52</v>
      </c>
      <c r="D55" s="10" t="s">
        <v>421</v>
      </c>
      <c r="E55" s="54">
        <v>0.53</v>
      </c>
      <c r="F55" s="10"/>
      <c r="G55" s="10">
        <v>1</v>
      </c>
      <c r="H55" s="12">
        <v>1</v>
      </c>
      <c r="I55" s="12">
        <f t="shared" si="1"/>
        <v>0.53</v>
      </c>
    </row>
    <row r="56" spans="2:9" x14ac:dyDescent="0.3">
      <c r="B56" s="10"/>
      <c r="C56" s="10">
        <v>53</v>
      </c>
      <c r="D56" s="10" t="s">
        <v>422</v>
      </c>
      <c r="E56" s="54">
        <v>0.89</v>
      </c>
      <c r="F56" s="10"/>
      <c r="G56" s="10">
        <v>1</v>
      </c>
      <c r="H56" s="12">
        <v>1.4</v>
      </c>
      <c r="I56" s="12">
        <f t="shared" si="1"/>
        <v>0.63571428571428579</v>
      </c>
    </row>
    <row r="57" spans="2:9" x14ac:dyDescent="0.3">
      <c r="B57" s="10"/>
      <c r="C57" s="10">
        <v>54</v>
      </c>
      <c r="D57" s="10" t="s">
        <v>55</v>
      </c>
      <c r="E57" s="54">
        <v>0.89</v>
      </c>
      <c r="F57" s="10"/>
      <c r="G57" s="10">
        <v>1</v>
      </c>
      <c r="H57" s="12">
        <v>1</v>
      </c>
      <c r="I57" s="12">
        <f t="shared" si="1"/>
        <v>0.89</v>
      </c>
    </row>
    <row r="58" spans="2:9" x14ac:dyDescent="0.3">
      <c r="B58" s="10"/>
      <c r="C58" s="10">
        <v>55</v>
      </c>
      <c r="D58" s="10" t="s">
        <v>56</v>
      </c>
      <c r="E58" s="54">
        <v>0.79</v>
      </c>
      <c r="F58" s="10"/>
      <c r="G58" s="10">
        <v>1</v>
      </c>
      <c r="H58" s="12">
        <v>6</v>
      </c>
      <c r="I58" s="12">
        <f t="shared" si="1"/>
        <v>0.13166666666666668</v>
      </c>
    </row>
    <row r="59" spans="2:9" x14ac:dyDescent="0.3">
      <c r="B59" s="10"/>
      <c r="C59" s="10">
        <v>56</v>
      </c>
      <c r="D59" s="10" t="s">
        <v>423</v>
      </c>
      <c r="E59" s="54">
        <v>2.31</v>
      </c>
      <c r="F59" s="10"/>
      <c r="G59" s="10">
        <v>1</v>
      </c>
      <c r="H59" s="12">
        <v>10</v>
      </c>
      <c r="I59" s="12">
        <f t="shared" si="1"/>
        <v>0.23100000000000001</v>
      </c>
    </row>
    <row r="60" spans="2:9" x14ac:dyDescent="0.3">
      <c r="B60" s="10"/>
      <c r="C60" s="10">
        <v>57</v>
      </c>
      <c r="D60" s="10" t="s">
        <v>424</v>
      </c>
      <c r="E60" s="54">
        <v>1.1000000000000001</v>
      </c>
      <c r="F60" s="10"/>
      <c r="G60" s="10">
        <v>1</v>
      </c>
      <c r="H60" s="12">
        <v>1.3</v>
      </c>
      <c r="I60" s="12">
        <f t="shared" si="1"/>
        <v>0.84615384615384615</v>
      </c>
    </row>
    <row r="61" spans="2:9" x14ac:dyDescent="0.3">
      <c r="B61" s="10"/>
      <c r="C61" s="10">
        <v>58</v>
      </c>
      <c r="D61" s="10" t="s">
        <v>425</v>
      </c>
      <c r="E61" s="54">
        <v>0.59</v>
      </c>
      <c r="F61" s="10"/>
      <c r="G61" s="10">
        <v>1</v>
      </c>
      <c r="H61" s="12">
        <v>1.3</v>
      </c>
      <c r="I61" s="12">
        <f t="shared" si="1"/>
        <v>0.45384615384615379</v>
      </c>
    </row>
    <row r="62" spans="2:9" x14ac:dyDescent="0.3">
      <c r="B62" s="10"/>
      <c r="C62" s="10">
        <v>59</v>
      </c>
      <c r="D62" s="10" t="s">
        <v>285</v>
      </c>
      <c r="E62" s="54">
        <v>1.05</v>
      </c>
      <c r="F62" s="10"/>
      <c r="G62" s="10">
        <v>1</v>
      </c>
      <c r="H62" s="12">
        <v>4</v>
      </c>
      <c r="I62" s="12">
        <f t="shared" si="1"/>
        <v>0.26250000000000001</v>
      </c>
    </row>
    <row r="63" spans="2:9" x14ac:dyDescent="0.3">
      <c r="B63" s="10"/>
      <c r="C63" s="10">
        <v>60</v>
      </c>
      <c r="D63" s="10" t="s">
        <v>356</v>
      </c>
      <c r="E63" s="54">
        <v>1.68</v>
      </c>
      <c r="F63" s="10"/>
      <c r="G63" s="10">
        <v>1</v>
      </c>
      <c r="H63" s="12">
        <v>2</v>
      </c>
      <c r="I63" s="12">
        <f t="shared" si="1"/>
        <v>0.84</v>
      </c>
    </row>
    <row r="64" spans="2:9" x14ac:dyDescent="0.3">
      <c r="B64" s="10"/>
      <c r="C64" s="10">
        <v>61</v>
      </c>
      <c r="D64" s="10" t="s">
        <v>426</v>
      </c>
      <c r="E64" s="54">
        <v>1.3</v>
      </c>
      <c r="F64" s="10"/>
      <c r="G64" s="10">
        <v>1</v>
      </c>
      <c r="H64" s="12">
        <v>6</v>
      </c>
      <c r="I64" s="12">
        <f t="shared" si="1"/>
        <v>0.21666666666666667</v>
      </c>
    </row>
    <row r="65" spans="2:9" x14ac:dyDescent="0.3">
      <c r="B65" s="10"/>
      <c r="C65" s="10">
        <v>62</v>
      </c>
      <c r="D65" s="10" t="s">
        <v>60</v>
      </c>
      <c r="E65" s="54">
        <v>1.42</v>
      </c>
      <c r="F65" s="10"/>
      <c r="G65" s="10">
        <v>1</v>
      </c>
      <c r="H65" s="12">
        <v>2</v>
      </c>
      <c r="I65" s="12">
        <f t="shared" si="1"/>
        <v>0.71</v>
      </c>
    </row>
    <row r="66" spans="2:9" x14ac:dyDescent="0.3">
      <c r="B66" s="10"/>
      <c r="C66" s="10">
        <v>63</v>
      </c>
      <c r="D66" s="10" t="s">
        <v>287</v>
      </c>
      <c r="E66" s="54">
        <v>0.47</v>
      </c>
      <c r="F66" s="10"/>
      <c r="G66" s="10">
        <v>1</v>
      </c>
      <c r="H66" s="12">
        <v>7</v>
      </c>
      <c r="I66" s="12">
        <f t="shared" si="1"/>
        <v>6.7142857142857143E-2</v>
      </c>
    </row>
    <row r="67" spans="2:9" x14ac:dyDescent="0.3">
      <c r="B67" s="10"/>
      <c r="C67" s="10">
        <v>64</v>
      </c>
      <c r="D67" s="10" t="s">
        <v>287</v>
      </c>
      <c r="E67" s="54">
        <v>0.44</v>
      </c>
      <c r="F67" s="10"/>
      <c r="G67" s="10">
        <v>1</v>
      </c>
      <c r="H67" s="12">
        <v>3</v>
      </c>
      <c r="I67" s="12">
        <f t="shared" si="1"/>
        <v>0.14666666666666667</v>
      </c>
    </row>
    <row r="68" spans="2:9" x14ac:dyDescent="0.3">
      <c r="B68" s="10"/>
      <c r="C68" s="10">
        <v>65</v>
      </c>
      <c r="D68" s="10" t="s">
        <v>287</v>
      </c>
      <c r="E68" s="54">
        <v>0.45</v>
      </c>
      <c r="F68" s="10"/>
      <c r="G68" s="10">
        <v>1</v>
      </c>
      <c r="H68" s="12">
        <v>2.5</v>
      </c>
      <c r="I68" s="12">
        <f t="shared" ref="I68:I94" si="2">+(E68*G68)/H68</f>
        <v>0.18</v>
      </c>
    </row>
    <row r="69" spans="2:9" x14ac:dyDescent="0.3">
      <c r="B69" s="10"/>
      <c r="C69" s="10">
        <v>66</v>
      </c>
      <c r="D69" s="10" t="s">
        <v>427</v>
      </c>
      <c r="E69" s="54">
        <v>0.95</v>
      </c>
      <c r="F69" s="10"/>
      <c r="G69" s="10">
        <v>1</v>
      </c>
      <c r="H69" s="12">
        <v>4</v>
      </c>
      <c r="I69" s="12">
        <f t="shared" si="2"/>
        <v>0.23749999999999999</v>
      </c>
    </row>
    <row r="70" spans="2:9" x14ac:dyDescent="0.3">
      <c r="B70" s="10"/>
      <c r="C70" s="10">
        <v>67</v>
      </c>
      <c r="D70" s="10" t="s">
        <v>62</v>
      </c>
      <c r="E70" s="54">
        <v>1.5</v>
      </c>
      <c r="F70" s="10"/>
      <c r="G70" s="10">
        <v>1</v>
      </c>
      <c r="H70" s="12">
        <v>52</v>
      </c>
      <c r="I70" s="12">
        <f t="shared" si="2"/>
        <v>2.8846153846153848E-2</v>
      </c>
    </row>
    <row r="71" spans="2:9" x14ac:dyDescent="0.3">
      <c r="B71" s="10"/>
      <c r="C71" s="10">
        <v>68</v>
      </c>
      <c r="D71" s="10" t="s">
        <v>428</v>
      </c>
      <c r="E71" s="54">
        <v>1</v>
      </c>
      <c r="F71" s="10"/>
      <c r="G71" s="10">
        <v>1</v>
      </c>
      <c r="H71" s="12">
        <v>1.7</v>
      </c>
      <c r="I71" s="12">
        <f t="shared" si="2"/>
        <v>0.58823529411764708</v>
      </c>
    </row>
    <row r="72" spans="2:9" x14ac:dyDescent="0.3">
      <c r="B72" s="10"/>
      <c r="C72" s="10">
        <v>69</v>
      </c>
      <c r="D72" s="10" t="s">
        <v>63</v>
      </c>
      <c r="E72" s="54">
        <v>1.1000000000000001</v>
      </c>
      <c r="F72" s="10"/>
      <c r="G72" s="10">
        <v>1</v>
      </c>
      <c r="H72" s="12">
        <v>8.3000000000000007</v>
      </c>
      <c r="I72" s="12">
        <f t="shared" si="2"/>
        <v>0.13253012048192772</v>
      </c>
    </row>
    <row r="73" spans="2:9" x14ac:dyDescent="0.3">
      <c r="B73" s="10"/>
      <c r="C73" s="10">
        <v>70</v>
      </c>
      <c r="D73" s="10" t="s">
        <v>64</v>
      </c>
      <c r="E73" s="54">
        <v>1.6</v>
      </c>
      <c r="F73" s="10"/>
      <c r="G73" s="10">
        <v>1</v>
      </c>
      <c r="H73" s="12">
        <v>4</v>
      </c>
      <c r="I73" s="12">
        <f t="shared" si="2"/>
        <v>0.4</v>
      </c>
    </row>
    <row r="74" spans="2:9" x14ac:dyDescent="0.3">
      <c r="B74" s="10"/>
      <c r="C74" s="10">
        <v>71</v>
      </c>
      <c r="D74" s="10" t="s">
        <v>429</v>
      </c>
      <c r="E74" s="54">
        <v>0.55000000000000004</v>
      </c>
      <c r="F74" s="10"/>
      <c r="G74" s="10">
        <v>1</v>
      </c>
      <c r="H74" s="12">
        <v>1</v>
      </c>
      <c r="I74" s="12">
        <f t="shared" si="2"/>
        <v>0.55000000000000004</v>
      </c>
    </row>
    <row r="75" spans="2:9" x14ac:dyDescent="0.3">
      <c r="B75" s="10"/>
      <c r="C75" s="10">
        <v>72</v>
      </c>
      <c r="D75" s="10" t="s">
        <v>289</v>
      </c>
      <c r="E75" s="54">
        <v>0.7</v>
      </c>
      <c r="F75" s="10"/>
      <c r="G75" s="10">
        <v>2</v>
      </c>
      <c r="H75" s="12">
        <v>1</v>
      </c>
      <c r="I75" s="12">
        <f t="shared" si="2"/>
        <v>1.4</v>
      </c>
    </row>
    <row r="76" spans="2:9" x14ac:dyDescent="0.3">
      <c r="B76" s="10"/>
      <c r="C76" s="10">
        <v>73</v>
      </c>
      <c r="D76" s="10" t="s">
        <v>66</v>
      </c>
      <c r="E76" s="54">
        <v>1.99</v>
      </c>
      <c r="F76" s="10"/>
      <c r="G76" s="10">
        <v>1</v>
      </c>
      <c r="H76" s="12">
        <v>1.5</v>
      </c>
      <c r="I76" s="12">
        <f t="shared" si="2"/>
        <v>1.3266666666666667</v>
      </c>
    </row>
    <row r="77" spans="2:9" x14ac:dyDescent="0.3">
      <c r="B77" s="10"/>
      <c r="C77" s="10">
        <v>74</v>
      </c>
      <c r="D77" s="10" t="s">
        <v>67</v>
      </c>
      <c r="E77" s="54">
        <v>0.53</v>
      </c>
      <c r="F77" s="10"/>
      <c r="G77" s="10">
        <v>1</v>
      </c>
      <c r="H77" s="12">
        <v>13</v>
      </c>
      <c r="I77" s="12">
        <f t="shared" si="2"/>
        <v>4.0769230769230773E-2</v>
      </c>
    </row>
    <row r="78" spans="2:9" x14ac:dyDescent="0.3">
      <c r="B78" s="10"/>
      <c r="C78" s="10">
        <v>75</v>
      </c>
      <c r="D78" s="10" t="s">
        <v>67</v>
      </c>
      <c r="E78" s="54">
        <v>0.53</v>
      </c>
      <c r="F78" s="10"/>
      <c r="G78" s="10">
        <v>1</v>
      </c>
      <c r="H78" s="12">
        <v>5.6</v>
      </c>
      <c r="I78" s="12">
        <f t="shared" si="2"/>
        <v>9.4642857142857154E-2</v>
      </c>
    </row>
    <row r="79" spans="2:9" x14ac:dyDescent="0.3">
      <c r="B79" s="10"/>
      <c r="C79" s="10">
        <v>76</v>
      </c>
      <c r="D79" s="10" t="s">
        <v>67</v>
      </c>
      <c r="E79" s="54">
        <v>0.55000000000000004</v>
      </c>
      <c r="F79" s="10"/>
      <c r="G79" s="10">
        <v>1</v>
      </c>
      <c r="H79" s="12">
        <v>6.5</v>
      </c>
      <c r="I79" s="12">
        <f t="shared" si="2"/>
        <v>8.461538461538462E-2</v>
      </c>
    </row>
    <row r="80" spans="2:9" x14ac:dyDescent="0.3">
      <c r="B80" s="10"/>
      <c r="C80" s="10">
        <v>77</v>
      </c>
      <c r="D80" s="10" t="s">
        <v>68</v>
      </c>
      <c r="E80" s="80">
        <v>1.2</v>
      </c>
      <c r="F80" s="10"/>
      <c r="G80" s="10">
        <v>1</v>
      </c>
      <c r="H80" s="12">
        <v>11.5</v>
      </c>
      <c r="I80" s="12">
        <f t="shared" si="2"/>
        <v>0.10434782608695652</v>
      </c>
    </row>
    <row r="81" spans="2:12" x14ac:dyDescent="0.3">
      <c r="B81" s="10"/>
      <c r="C81" s="10">
        <v>78</v>
      </c>
      <c r="D81" s="10" t="s">
        <v>430</v>
      </c>
      <c r="E81" s="54">
        <v>0.8</v>
      </c>
      <c r="F81" s="10"/>
      <c r="G81" s="10">
        <v>2</v>
      </c>
      <c r="H81" s="12">
        <v>1</v>
      </c>
      <c r="I81" s="12">
        <f t="shared" si="2"/>
        <v>1.6</v>
      </c>
    </row>
    <row r="82" spans="2:12" x14ac:dyDescent="0.3">
      <c r="B82" s="10"/>
      <c r="C82" s="10">
        <v>79</v>
      </c>
      <c r="D82" s="10" t="s">
        <v>72</v>
      </c>
      <c r="E82" s="54">
        <v>3.05</v>
      </c>
      <c r="F82" s="10"/>
      <c r="G82" s="10">
        <v>0.75</v>
      </c>
      <c r="H82" s="12">
        <v>2.9</v>
      </c>
      <c r="I82" s="12">
        <f t="shared" si="2"/>
        <v>0.7887931034482758</v>
      </c>
    </row>
    <row r="83" spans="2:12" x14ac:dyDescent="0.3">
      <c r="B83" s="10"/>
      <c r="C83" s="10">
        <v>80</v>
      </c>
      <c r="D83" s="10" t="s">
        <v>73</v>
      </c>
      <c r="E83" s="54">
        <v>2.1</v>
      </c>
      <c r="F83" s="10"/>
      <c r="G83" s="10">
        <v>1</v>
      </c>
      <c r="H83" s="12">
        <v>2.4</v>
      </c>
      <c r="I83" s="12">
        <f t="shared" si="2"/>
        <v>0.87500000000000011</v>
      </c>
    </row>
    <row r="84" spans="2:12" x14ac:dyDescent="0.3">
      <c r="B84" s="10"/>
      <c r="C84" s="10">
        <v>81</v>
      </c>
      <c r="D84" s="10" t="s">
        <v>431</v>
      </c>
      <c r="E84" s="54">
        <v>0.8</v>
      </c>
      <c r="F84" s="10"/>
      <c r="G84" s="10">
        <v>1</v>
      </c>
      <c r="H84" s="12">
        <v>2</v>
      </c>
      <c r="I84" s="12">
        <f t="shared" si="2"/>
        <v>0.4</v>
      </c>
    </row>
    <row r="85" spans="2:12" x14ac:dyDescent="0.3">
      <c r="B85" s="10"/>
      <c r="C85" s="10">
        <v>82</v>
      </c>
      <c r="D85" s="10" t="s">
        <v>291</v>
      </c>
      <c r="E85" s="54">
        <v>0.89</v>
      </c>
      <c r="F85" s="10"/>
      <c r="G85" s="10">
        <v>1</v>
      </c>
      <c r="H85" s="12">
        <v>8.3000000000000007</v>
      </c>
      <c r="I85" s="12">
        <f t="shared" si="2"/>
        <v>0.1072289156626506</v>
      </c>
    </row>
    <row r="86" spans="2:12" x14ac:dyDescent="0.3">
      <c r="B86" s="10"/>
      <c r="C86" s="10">
        <v>83</v>
      </c>
      <c r="D86" s="10" t="s">
        <v>362</v>
      </c>
      <c r="E86" s="54">
        <v>0.79</v>
      </c>
      <c r="F86" s="10"/>
      <c r="G86" s="10">
        <v>1</v>
      </c>
      <c r="H86" s="12">
        <v>3</v>
      </c>
      <c r="I86" s="12">
        <f t="shared" si="2"/>
        <v>0.26333333333333336</v>
      </c>
    </row>
    <row r="87" spans="2:12" x14ac:dyDescent="0.3">
      <c r="B87" s="10"/>
      <c r="C87" s="10">
        <v>84</v>
      </c>
      <c r="D87" s="10" t="s">
        <v>75</v>
      </c>
      <c r="E87" s="54">
        <v>1.98</v>
      </c>
      <c r="F87" s="10"/>
      <c r="G87" s="10">
        <v>1</v>
      </c>
      <c r="H87" s="12">
        <v>2</v>
      </c>
      <c r="I87" s="12">
        <f t="shared" si="2"/>
        <v>0.99</v>
      </c>
    </row>
    <row r="88" spans="2:12" x14ac:dyDescent="0.3">
      <c r="B88" s="10"/>
      <c r="C88" s="10">
        <v>85</v>
      </c>
      <c r="D88" s="10" t="s">
        <v>76</v>
      </c>
      <c r="E88" s="54">
        <v>0.74</v>
      </c>
      <c r="F88" s="10"/>
      <c r="G88" s="10">
        <v>1</v>
      </c>
      <c r="H88" s="12">
        <v>16</v>
      </c>
      <c r="I88" s="12">
        <f t="shared" si="2"/>
        <v>4.6249999999999999E-2</v>
      </c>
    </row>
    <row r="89" spans="2:12" x14ac:dyDescent="0.3">
      <c r="B89" s="10"/>
      <c r="C89" s="10">
        <v>86</v>
      </c>
      <c r="D89" s="10" t="s">
        <v>432</v>
      </c>
      <c r="E89" s="54">
        <v>1</v>
      </c>
      <c r="F89" s="10"/>
      <c r="G89" s="10">
        <v>1</v>
      </c>
      <c r="H89" s="12">
        <v>12</v>
      </c>
      <c r="I89" s="12">
        <f t="shared" si="2"/>
        <v>8.3333333333333329E-2</v>
      </c>
    </row>
    <row r="90" spans="2:12" x14ac:dyDescent="0.3">
      <c r="B90" s="10"/>
      <c r="C90" s="10">
        <v>87</v>
      </c>
      <c r="D90" s="10" t="s">
        <v>433</v>
      </c>
      <c r="E90" s="54">
        <v>1.1000000000000001</v>
      </c>
      <c r="F90" s="10"/>
      <c r="G90" s="10">
        <v>1</v>
      </c>
      <c r="H90" s="12">
        <v>7.6</v>
      </c>
      <c r="I90" s="12">
        <f t="shared" si="2"/>
        <v>0.14473684210526316</v>
      </c>
    </row>
    <row r="91" spans="2:12" x14ac:dyDescent="0.3">
      <c r="B91" s="10"/>
      <c r="C91" s="10">
        <v>88</v>
      </c>
      <c r="D91" s="10" t="s">
        <v>434</v>
      </c>
      <c r="E91" s="54">
        <v>1</v>
      </c>
      <c r="F91" s="10"/>
      <c r="G91" s="10">
        <v>1</v>
      </c>
      <c r="H91" s="12">
        <v>7.1</v>
      </c>
      <c r="I91" s="12">
        <f t="shared" si="2"/>
        <v>0.14084507042253522</v>
      </c>
    </row>
    <row r="92" spans="2:12" x14ac:dyDescent="0.3">
      <c r="B92" s="10"/>
      <c r="C92" s="10">
        <v>89</v>
      </c>
      <c r="D92" s="10" t="s">
        <v>435</v>
      </c>
      <c r="E92" s="54">
        <v>3.15</v>
      </c>
      <c r="F92" s="10"/>
      <c r="G92" s="10">
        <v>1</v>
      </c>
      <c r="H92" s="12">
        <v>4</v>
      </c>
      <c r="I92" s="12">
        <f t="shared" si="2"/>
        <v>0.78749999999999998</v>
      </c>
    </row>
    <row r="93" spans="2:12" x14ac:dyDescent="0.3">
      <c r="B93" s="10"/>
      <c r="C93" s="10">
        <v>90</v>
      </c>
      <c r="D93" s="10" t="s">
        <v>368</v>
      </c>
      <c r="E93" s="54">
        <v>25</v>
      </c>
      <c r="F93" s="10"/>
      <c r="G93" s="10">
        <v>1</v>
      </c>
      <c r="H93" s="12">
        <v>52.1</v>
      </c>
      <c r="I93" s="12">
        <f t="shared" si="2"/>
        <v>0.47984644913627639</v>
      </c>
    </row>
    <row r="94" spans="2:12" x14ac:dyDescent="0.3">
      <c r="B94" s="10"/>
      <c r="C94" s="10">
        <v>91</v>
      </c>
      <c r="D94" s="10" t="s">
        <v>436</v>
      </c>
      <c r="E94" s="54">
        <f>28-4.45-4.45</f>
        <v>19.100000000000001</v>
      </c>
      <c r="F94" s="10"/>
      <c r="G94" s="10">
        <v>1</v>
      </c>
      <c r="H94" s="12">
        <v>13</v>
      </c>
      <c r="I94" s="12">
        <f t="shared" si="2"/>
        <v>1.4692307692307693</v>
      </c>
      <c r="J94" s="21" t="s">
        <v>802</v>
      </c>
      <c r="K94" s="72">
        <f>SUM(I4:I94)</f>
        <v>66.935469795204568</v>
      </c>
      <c r="L94" s="23">
        <f>COUNT(I4:I94)</f>
        <v>91</v>
      </c>
    </row>
    <row r="95" spans="2:12" x14ac:dyDescent="0.3">
      <c r="B95" s="11" t="s">
        <v>297</v>
      </c>
      <c r="C95" s="10"/>
      <c r="D95" s="10"/>
      <c r="E95" s="54"/>
      <c r="F95" s="10"/>
      <c r="G95" s="10"/>
      <c r="H95" s="12"/>
      <c r="I95" s="12"/>
    </row>
    <row r="96" spans="2:12" x14ac:dyDescent="0.3">
      <c r="B96" s="10"/>
      <c r="C96" s="10">
        <v>92</v>
      </c>
      <c r="D96" s="10" t="s">
        <v>298</v>
      </c>
      <c r="E96" s="54">
        <v>6</v>
      </c>
      <c r="F96" s="10"/>
      <c r="G96" s="10">
        <v>1</v>
      </c>
      <c r="H96" s="12">
        <v>1</v>
      </c>
      <c r="I96" s="12">
        <f>+(E96*G96)/H96</f>
        <v>6</v>
      </c>
    </row>
    <row r="97" spans="2:12" x14ac:dyDescent="0.3">
      <c r="B97" s="10"/>
      <c r="C97" s="10">
        <v>93</v>
      </c>
      <c r="D97" s="10" t="s">
        <v>298</v>
      </c>
      <c r="E97" s="54">
        <v>8.9</v>
      </c>
      <c r="F97" s="10"/>
      <c r="G97" s="10">
        <v>2</v>
      </c>
      <c r="H97" s="12">
        <v>13</v>
      </c>
      <c r="I97" s="12">
        <f>+(E97*G97)/H97</f>
        <v>1.3692307692307693</v>
      </c>
      <c r="J97" s="21" t="s">
        <v>297</v>
      </c>
      <c r="K97" s="72">
        <f>SUM(I96:I97)</f>
        <v>7.3692307692307697</v>
      </c>
      <c r="L97" s="23">
        <f>COUNT(I96:I97)</f>
        <v>2</v>
      </c>
    </row>
    <row r="98" spans="2:12" x14ac:dyDescent="0.3">
      <c r="B98" s="11" t="s">
        <v>437</v>
      </c>
      <c r="C98" s="10"/>
      <c r="D98" s="10"/>
      <c r="E98" s="54"/>
      <c r="F98" s="10"/>
      <c r="G98" s="10"/>
      <c r="H98" s="12"/>
      <c r="I98" s="12"/>
    </row>
    <row r="99" spans="2:12" x14ac:dyDescent="0.3">
      <c r="B99" s="10"/>
      <c r="C99" s="10">
        <v>94</v>
      </c>
      <c r="D99" s="10" t="s">
        <v>80</v>
      </c>
      <c r="E99" s="54">
        <v>8</v>
      </c>
      <c r="F99" s="10"/>
      <c r="G99" s="10">
        <v>3</v>
      </c>
      <c r="H99" s="12">
        <v>52</v>
      </c>
      <c r="I99" s="12">
        <f t="shared" ref="I99:I134" si="3">+(E99*G99)/H99</f>
        <v>0.46153846153846156</v>
      </c>
    </row>
    <row r="100" spans="2:12" x14ac:dyDescent="0.3">
      <c r="B100" s="10"/>
      <c r="C100" s="10">
        <v>95</v>
      </c>
      <c r="D100" s="10" t="s">
        <v>300</v>
      </c>
      <c r="E100" s="54">
        <v>18</v>
      </c>
      <c r="F100" s="10"/>
      <c r="G100" s="10">
        <v>3</v>
      </c>
      <c r="H100" s="12">
        <v>52</v>
      </c>
      <c r="I100" s="12">
        <f t="shared" si="3"/>
        <v>1.0384615384615385</v>
      </c>
    </row>
    <row r="101" spans="2:12" x14ac:dyDescent="0.3">
      <c r="B101" s="10"/>
      <c r="C101" s="10">
        <v>96</v>
      </c>
      <c r="D101" s="10" t="s">
        <v>438</v>
      </c>
      <c r="E101" s="54">
        <v>20</v>
      </c>
      <c r="F101" s="10"/>
      <c r="G101" s="10">
        <v>1</v>
      </c>
      <c r="H101" s="12">
        <v>52</v>
      </c>
      <c r="I101" s="12">
        <f t="shared" si="3"/>
        <v>0.38461538461538464</v>
      </c>
    </row>
    <row r="102" spans="2:12" x14ac:dyDescent="0.3">
      <c r="B102" s="10"/>
      <c r="C102" s="10">
        <v>97</v>
      </c>
      <c r="D102" s="10" t="s">
        <v>79</v>
      </c>
      <c r="E102" s="54">
        <v>10</v>
      </c>
      <c r="F102" s="10"/>
      <c r="G102" s="10">
        <v>2</v>
      </c>
      <c r="H102" s="12">
        <v>52</v>
      </c>
      <c r="I102" s="12">
        <f t="shared" si="3"/>
        <v>0.38461538461538464</v>
      </c>
    </row>
    <row r="103" spans="2:12" x14ac:dyDescent="0.3">
      <c r="B103" s="10"/>
      <c r="C103" s="10">
        <v>98</v>
      </c>
      <c r="D103" s="10" t="s">
        <v>301</v>
      </c>
      <c r="E103" s="54">
        <v>8</v>
      </c>
      <c r="F103" s="10"/>
      <c r="G103" s="10">
        <v>2</v>
      </c>
      <c r="H103" s="12">
        <v>52</v>
      </c>
      <c r="I103" s="12">
        <f t="shared" si="3"/>
        <v>0.30769230769230771</v>
      </c>
    </row>
    <row r="104" spans="2:12" x14ac:dyDescent="0.3">
      <c r="B104" s="10"/>
      <c r="C104" s="10">
        <v>99</v>
      </c>
      <c r="D104" s="10" t="s">
        <v>302</v>
      </c>
      <c r="E104" s="54">
        <v>5</v>
      </c>
      <c r="F104" s="10"/>
      <c r="G104" s="10">
        <v>1</v>
      </c>
      <c r="H104" s="12">
        <v>52</v>
      </c>
      <c r="I104" s="12">
        <f t="shared" si="3"/>
        <v>9.6153846153846159E-2</v>
      </c>
    </row>
    <row r="105" spans="2:12" x14ac:dyDescent="0.3">
      <c r="B105" s="10"/>
      <c r="C105" s="10">
        <v>100</v>
      </c>
      <c r="D105" s="10" t="s">
        <v>83</v>
      </c>
      <c r="E105" s="54">
        <v>4</v>
      </c>
      <c r="F105" s="10"/>
      <c r="G105" s="10">
        <v>3</v>
      </c>
      <c r="H105" s="12">
        <v>52</v>
      </c>
      <c r="I105" s="12">
        <f t="shared" si="3"/>
        <v>0.23076923076923078</v>
      </c>
    </row>
    <row r="106" spans="2:12" x14ac:dyDescent="0.3">
      <c r="B106" s="10"/>
      <c r="C106" s="10">
        <v>101</v>
      </c>
      <c r="D106" s="10" t="s">
        <v>439</v>
      </c>
      <c r="E106" s="54">
        <v>3</v>
      </c>
      <c r="F106" s="10"/>
      <c r="G106" s="10">
        <v>5</v>
      </c>
      <c r="H106" s="12">
        <v>52</v>
      </c>
      <c r="I106" s="12">
        <f t="shared" si="3"/>
        <v>0.28846153846153844</v>
      </c>
    </row>
    <row r="107" spans="2:12" x14ac:dyDescent="0.3">
      <c r="B107" s="10"/>
      <c r="C107" s="10">
        <v>102</v>
      </c>
      <c r="D107" s="10" t="s">
        <v>90</v>
      </c>
      <c r="E107" s="54">
        <v>18.2</v>
      </c>
      <c r="F107" s="10"/>
      <c r="G107" s="10">
        <v>4</v>
      </c>
      <c r="H107" s="12">
        <v>52</v>
      </c>
      <c r="I107" s="12">
        <f t="shared" si="3"/>
        <v>1.4</v>
      </c>
    </row>
    <row r="108" spans="2:12" x14ac:dyDescent="0.3">
      <c r="B108" s="10"/>
      <c r="C108" s="10">
        <v>103</v>
      </c>
      <c r="D108" s="10" t="s">
        <v>88</v>
      </c>
      <c r="E108" s="54">
        <v>8</v>
      </c>
      <c r="F108" s="10"/>
      <c r="G108" s="10">
        <v>4</v>
      </c>
      <c r="H108" s="12">
        <v>52</v>
      </c>
      <c r="I108" s="12">
        <f t="shared" si="3"/>
        <v>0.61538461538461542</v>
      </c>
    </row>
    <row r="109" spans="2:12" x14ac:dyDescent="0.3">
      <c r="B109" s="10"/>
      <c r="C109" s="10">
        <v>104</v>
      </c>
      <c r="D109" s="10" t="s">
        <v>440</v>
      </c>
      <c r="E109" s="54">
        <v>8</v>
      </c>
      <c r="F109" s="10"/>
      <c r="G109" s="10">
        <v>4</v>
      </c>
      <c r="H109" s="12">
        <v>52</v>
      </c>
      <c r="I109" s="12">
        <f t="shared" si="3"/>
        <v>0.61538461538461542</v>
      </c>
    </row>
    <row r="110" spans="2:12" x14ac:dyDescent="0.3">
      <c r="B110" s="10"/>
      <c r="C110" s="10">
        <v>105</v>
      </c>
      <c r="D110" s="10" t="s">
        <v>89</v>
      </c>
      <c r="E110" s="54">
        <v>12.5</v>
      </c>
      <c r="F110" s="10"/>
      <c r="G110" s="10">
        <v>1</v>
      </c>
      <c r="H110" s="12">
        <v>52</v>
      </c>
      <c r="I110" s="12">
        <f t="shared" si="3"/>
        <v>0.24038461538461539</v>
      </c>
    </row>
    <row r="111" spans="2:12" x14ac:dyDescent="0.3">
      <c r="B111" s="10"/>
      <c r="C111" s="10">
        <v>106</v>
      </c>
      <c r="D111" s="10" t="s">
        <v>441</v>
      </c>
      <c r="E111" s="54">
        <v>24</v>
      </c>
      <c r="F111" s="10"/>
      <c r="G111" s="10">
        <v>2</v>
      </c>
      <c r="H111" s="12">
        <v>52</v>
      </c>
      <c r="I111" s="12">
        <f t="shared" si="3"/>
        <v>0.92307692307692313</v>
      </c>
    </row>
    <row r="112" spans="2:12" x14ac:dyDescent="0.3">
      <c r="B112" s="10"/>
      <c r="C112" s="10">
        <v>107</v>
      </c>
      <c r="D112" s="10" t="s">
        <v>442</v>
      </c>
      <c r="E112" s="54">
        <v>17</v>
      </c>
      <c r="F112" s="10"/>
      <c r="G112" s="10">
        <v>2</v>
      </c>
      <c r="H112" s="12">
        <v>52</v>
      </c>
      <c r="I112" s="12">
        <f t="shared" si="3"/>
        <v>0.65384615384615385</v>
      </c>
    </row>
    <row r="113" spans="2:9" x14ac:dyDescent="0.3">
      <c r="B113" s="10"/>
      <c r="C113" s="10">
        <v>108</v>
      </c>
      <c r="D113" s="10" t="s">
        <v>94</v>
      </c>
      <c r="E113" s="54">
        <v>35.979999999999997</v>
      </c>
      <c r="F113" s="10"/>
      <c r="G113" s="10">
        <v>1</v>
      </c>
      <c r="H113" s="12">
        <v>209</v>
      </c>
      <c r="I113" s="12">
        <f t="shared" si="3"/>
        <v>0.17215311004784686</v>
      </c>
    </row>
    <row r="114" spans="2:9" x14ac:dyDescent="0.3">
      <c r="B114" s="10"/>
      <c r="C114" s="10">
        <v>109</v>
      </c>
      <c r="D114" s="10" t="s">
        <v>443</v>
      </c>
      <c r="E114" s="54">
        <v>8</v>
      </c>
      <c r="F114" s="10"/>
      <c r="G114" s="10">
        <v>5</v>
      </c>
      <c r="H114" s="12">
        <v>52</v>
      </c>
      <c r="I114" s="12">
        <f t="shared" si="3"/>
        <v>0.76923076923076927</v>
      </c>
    </row>
    <row r="115" spans="2:9" x14ac:dyDescent="0.3">
      <c r="B115" s="10"/>
      <c r="C115" s="10">
        <v>110</v>
      </c>
      <c r="D115" s="10" t="s">
        <v>444</v>
      </c>
      <c r="E115" s="54">
        <v>10.5</v>
      </c>
      <c r="F115" s="10"/>
      <c r="G115" s="10">
        <v>1</v>
      </c>
      <c r="H115" s="12">
        <v>209</v>
      </c>
      <c r="I115" s="12">
        <f t="shared" si="3"/>
        <v>5.0239234449760764E-2</v>
      </c>
    </row>
    <row r="116" spans="2:9" x14ac:dyDescent="0.3">
      <c r="B116" s="10"/>
      <c r="C116" s="10">
        <v>111</v>
      </c>
      <c r="D116" s="10" t="s">
        <v>445</v>
      </c>
      <c r="E116" s="54">
        <v>28</v>
      </c>
      <c r="F116" s="10"/>
      <c r="G116" s="10">
        <v>2</v>
      </c>
      <c r="H116" s="12">
        <v>52</v>
      </c>
      <c r="I116" s="12">
        <f t="shared" si="3"/>
        <v>1.0769230769230769</v>
      </c>
    </row>
    <row r="117" spans="2:9" x14ac:dyDescent="0.3">
      <c r="B117" s="10"/>
      <c r="C117" s="10">
        <v>112</v>
      </c>
      <c r="D117" s="10" t="s">
        <v>105</v>
      </c>
      <c r="E117" s="54">
        <v>17.5</v>
      </c>
      <c r="F117" s="10"/>
      <c r="G117" s="10">
        <v>1</v>
      </c>
      <c r="H117" s="12">
        <v>52</v>
      </c>
      <c r="I117" s="12">
        <f t="shared" si="3"/>
        <v>0.33653846153846156</v>
      </c>
    </row>
    <row r="118" spans="2:9" x14ac:dyDescent="0.3">
      <c r="B118" s="10"/>
      <c r="C118" s="10">
        <v>113</v>
      </c>
      <c r="D118" s="10" t="s">
        <v>106</v>
      </c>
      <c r="E118" s="54">
        <v>9.5</v>
      </c>
      <c r="F118" s="10"/>
      <c r="G118" s="10">
        <v>1</v>
      </c>
      <c r="H118" s="12">
        <v>52</v>
      </c>
      <c r="I118" s="12">
        <f t="shared" si="3"/>
        <v>0.18269230769230768</v>
      </c>
    </row>
    <row r="119" spans="2:9" x14ac:dyDescent="0.3">
      <c r="B119" s="10"/>
      <c r="C119" s="10">
        <v>114</v>
      </c>
      <c r="D119" s="10" t="s">
        <v>107</v>
      </c>
      <c r="E119" s="54">
        <v>5.25</v>
      </c>
      <c r="F119" s="10"/>
      <c r="G119" s="10">
        <v>1</v>
      </c>
      <c r="H119" s="12">
        <v>52</v>
      </c>
      <c r="I119" s="12">
        <f t="shared" si="3"/>
        <v>0.10096153846153846</v>
      </c>
    </row>
    <row r="120" spans="2:9" x14ac:dyDescent="0.3">
      <c r="B120" s="10"/>
      <c r="C120" s="10">
        <v>115</v>
      </c>
      <c r="D120" s="10" t="s">
        <v>98</v>
      </c>
      <c r="E120" s="54">
        <v>45</v>
      </c>
      <c r="F120" s="10"/>
      <c r="G120" s="10">
        <v>1</v>
      </c>
      <c r="H120" s="12">
        <v>156</v>
      </c>
      <c r="I120" s="12">
        <f t="shared" si="3"/>
        <v>0.28846153846153844</v>
      </c>
    </row>
    <row r="121" spans="2:9" x14ac:dyDescent="0.3">
      <c r="B121" s="10"/>
      <c r="C121" s="10">
        <v>116</v>
      </c>
      <c r="D121" s="10" t="s">
        <v>97</v>
      </c>
      <c r="E121" s="54">
        <v>25</v>
      </c>
      <c r="F121" s="10"/>
      <c r="G121" s="10">
        <v>1</v>
      </c>
      <c r="H121" s="12">
        <v>261</v>
      </c>
      <c r="I121" s="12">
        <f t="shared" si="3"/>
        <v>9.5785440613026823E-2</v>
      </c>
    </row>
    <row r="122" spans="2:9" x14ac:dyDescent="0.3">
      <c r="B122" s="10"/>
      <c r="C122" s="10">
        <v>117</v>
      </c>
      <c r="D122" s="10" t="s">
        <v>96</v>
      </c>
      <c r="E122" s="54">
        <v>29</v>
      </c>
      <c r="F122" s="10"/>
      <c r="G122" s="10">
        <v>1</v>
      </c>
      <c r="H122" s="12">
        <v>104</v>
      </c>
      <c r="I122" s="12">
        <f t="shared" si="3"/>
        <v>0.27884615384615385</v>
      </c>
    </row>
    <row r="123" spans="2:9" x14ac:dyDescent="0.3">
      <c r="B123" s="10"/>
      <c r="C123" s="10">
        <v>118</v>
      </c>
      <c r="D123" s="10" t="s">
        <v>446</v>
      </c>
      <c r="E123" s="54">
        <v>15</v>
      </c>
      <c r="F123" s="10"/>
      <c r="G123" s="10">
        <v>1</v>
      </c>
      <c r="H123" s="12">
        <v>521</v>
      </c>
      <c r="I123" s="12">
        <f t="shared" si="3"/>
        <v>2.8790786948176585E-2</v>
      </c>
    </row>
    <row r="124" spans="2:9" x14ac:dyDescent="0.3">
      <c r="B124" s="10"/>
      <c r="C124" s="10">
        <v>119</v>
      </c>
      <c r="D124" s="10" t="s">
        <v>314</v>
      </c>
      <c r="E124" s="54">
        <v>29.5</v>
      </c>
      <c r="F124" s="10"/>
      <c r="G124" s="10">
        <v>1</v>
      </c>
      <c r="H124" s="12">
        <v>52</v>
      </c>
      <c r="I124" s="12">
        <f t="shared" si="3"/>
        <v>0.56730769230769229</v>
      </c>
    </row>
    <row r="125" spans="2:9" x14ac:dyDescent="0.3">
      <c r="B125" s="10"/>
      <c r="C125" s="10">
        <v>120</v>
      </c>
      <c r="D125" s="10" t="s">
        <v>447</v>
      </c>
      <c r="E125" s="54">
        <v>10</v>
      </c>
      <c r="F125" s="10"/>
      <c r="G125" s="10">
        <v>1</v>
      </c>
      <c r="H125" s="12">
        <v>52</v>
      </c>
      <c r="I125" s="12">
        <f t="shared" si="3"/>
        <v>0.19230769230769232</v>
      </c>
    </row>
    <row r="126" spans="2:9" x14ac:dyDescent="0.3">
      <c r="B126" s="10"/>
      <c r="C126" s="10">
        <v>121</v>
      </c>
      <c r="D126" s="10" t="s">
        <v>82</v>
      </c>
      <c r="E126" s="54">
        <v>12.5</v>
      </c>
      <c r="F126" s="10"/>
      <c r="G126" s="10">
        <v>2</v>
      </c>
      <c r="H126" s="12">
        <v>52</v>
      </c>
      <c r="I126" s="12">
        <f t="shared" si="3"/>
        <v>0.48076923076923078</v>
      </c>
    </row>
    <row r="127" spans="2:9" x14ac:dyDescent="0.3">
      <c r="B127" s="10"/>
      <c r="C127" s="10">
        <v>122</v>
      </c>
      <c r="D127" s="10" t="s">
        <v>81</v>
      </c>
      <c r="E127" s="54">
        <v>15</v>
      </c>
      <c r="F127" s="10"/>
      <c r="G127" s="10">
        <v>1</v>
      </c>
      <c r="H127" s="12">
        <v>52</v>
      </c>
      <c r="I127" s="12">
        <f t="shared" si="3"/>
        <v>0.28846153846153844</v>
      </c>
    </row>
    <row r="128" spans="2:9" x14ac:dyDescent="0.3">
      <c r="B128" s="10"/>
      <c r="C128" s="10">
        <v>123</v>
      </c>
      <c r="D128" s="10" t="s">
        <v>103</v>
      </c>
      <c r="E128" s="54">
        <v>4.99</v>
      </c>
      <c r="F128" s="10"/>
      <c r="G128" s="10">
        <v>1</v>
      </c>
      <c r="H128" s="12">
        <v>26</v>
      </c>
      <c r="I128" s="12">
        <f t="shared" si="3"/>
        <v>0.19192307692307692</v>
      </c>
    </row>
    <row r="129" spans="2:12" x14ac:dyDescent="0.3">
      <c r="B129" s="10"/>
      <c r="C129" s="10">
        <v>124</v>
      </c>
      <c r="D129" s="10" t="s">
        <v>448</v>
      </c>
      <c r="E129" s="54">
        <v>3.99</v>
      </c>
      <c r="F129" s="10"/>
      <c r="G129" s="10">
        <v>1</v>
      </c>
      <c r="H129" s="12">
        <v>52</v>
      </c>
      <c r="I129" s="12">
        <f t="shared" si="3"/>
        <v>7.6730769230769241E-2</v>
      </c>
    </row>
    <row r="130" spans="2:12" x14ac:dyDescent="0.3">
      <c r="B130" s="10"/>
      <c r="C130" s="10">
        <v>125</v>
      </c>
      <c r="D130" s="10" t="s">
        <v>449</v>
      </c>
      <c r="E130" s="54">
        <v>17.989999999999998</v>
      </c>
      <c r="F130" s="10"/>
      <c r="G130" s="10">
        <v>1</v>
      </c>
      <c r="H130" s="12">
        <v>52</v>
      </c>
      <c r="I130" s="12">
        <f t="shared" si="3"/>
        <v>0.34596153846153843</v>
      </c>
    </row>
    <row r="131" spans="2:12" x14ac:dyDescent="0.3">
      <c r="B131" s="10"/>
      <c r="C131" s="10">
        <v>126</v>
      </c>
      <c r="D131" s="10" t="s">
        <v>450</v>
      </c>
      <c r="E131" s="54">
        <v>15.99</v>
      </c>
      <c r="F131" s="10"/>
      <c r="G131" s="10">
        <v>1</v>
      </c>
      <c r="H131" s="12">
        <v>52</v>
      </c>
      <c r="I131" s="12">
        <f t="shared" si="3"/>
        <v>0.3075</v>
      </c>
    </row>
    <row r="132" spans="2:12" x14ac:dyDescent="0.3">
      <c r="B132" s="10"/>
      <c r="C132" s="10">
        <v>127</v>
      </c>
      <c r="D132" s="10" t="s">
        <v>451</v>
      </c>
      <c r="E132" s="54">
        <v>34.99</v>
      </c>
      <c r="F132" s="10"/>
      <c r="G132" s="10">
        <v>1</v>
      </c>
      <c r="H132" s="12">
        <v>104</v>
      </c>
      <c r="I132" s="12">
        <f t="shared" si="3"/>
        <v>0.33644230769230771</v>
      </c>
    </row>
    <row r="133" spans="2:12" x14ac:dyDescent="0.3">
      <c r="B133" s="10"/>
      <c r="C133" s="10">
        <v>128</v>
      </c>
      <c r="D133" s="10" t="s">
        <v>99</v>
      </c>
      <c r="E133" s="54">
        <v>45</v>
      </c>
      <c r="F133" s="10"/>
      <c r="G133" s="10">
        <v>1</v>
      </c>
      <c r="H133" s="12">
        <v>52</v>
      </c>
      <c r="I133" s="12">
        <f t="shared" si="3"/>
        <v>0.86538461538461542</v>
      </c>
    </row>
    <row r="134" spans="2:12" x14ac:dyDescent="0.3">
      <c r="B134" s="10"/>
      <c r="C134" s="10">
        <v>129</v>
      </c>
      <c r="D134" s="10" t="s">
        <v>452</v>
      </c>
      <c r="E134" s="54">
        <v>12.99</v>
      </c>
      <c r="F134" s="10"/>
      <c r="G134" s="10">
        <v>1</v>
      </c>
      <c r="H134" s="12">
        <v>52</v>
      </c>
      <c r="I134" s="12">
        <f t="shared" si="3"/>
        <v>0.24980769230769231</v>
      </c>
      <c r="J134" s="21" t="s">
        <v>10</v>
      </c>
      <c r="K134" s="72">
        <f>SUM(I99:I134)</f>
        <v>14.923603187443423</v>
      </c>
      <c r="L134" s="23">
        <f>COUNT(I99:I134)</f>
        <v>36</v>
      </c>
    </row>
    <row r="135" spans="2:12" x14ac:dyDescent="0.3">
      <c r="B135" s="11" t="s">
        <v>315</v>
      </c>
      <c r="C135" s="10"/>
      <c r="D135" s="10"/>
      <c r="E135" s="54"/>
      <c r="F135" s="10"/>
      <c r="G135" s="10"/>
      <c r="H135" s="12"/>
      <c r="I135" s="12"/>
    </row>
    <row r="136" spans="2:12" x14ac:dyDescent="0.3">
      <c r="B136" s="10"/>
      <c r="C136" s="10">
        <v>130</v>
      </c>
      <c r="D136" s="10" t="s">
        <v>110</v>
      </c>
      <c r="E136" s="54">
        <v>94.09</v>
      </c>
      <c r="F136" s="10"/>
      <c r="G136" s="10">
        <v>1</v>
      </c>
      <c r="H136" s="12">
        <v>1</v>
      </c>
      <c r="I136" s="12">
        <v>94.09</v>
      </c>
    </row>
    <row r="137" spans="2:12" x14ac:dyDescent="0.3">
      <c r="B137" s="10"/>
      <c r="C137" s="10">
        <v>131</v>
      </c>
      <c r="D137" s="14" t="s">
        <v>111</v>
      </c>
      <c r="E137" s="58">
        <f>Couple!E176</f>
        <v>7.12</v>
      </c>
      <c r="F137" s="10"/>
      <c r="G137" s="10">
        <v>1</v>
      </c>
      <c r="H137" s="12">
        <v>1</v>
      </c>
      <c r="I137" s="12">
        <f t="shared" ref="I137:I141" si="4">+(E137*G137)/H137</f>
        <v>7.12</v>
      </c>
    </row>
    <row r="138" spans="2:12" x14ac:dyDescent="0.3">
      <c r="B138" s="10"/>
      <c r="C138" s="10">
        <v>132</v>
      </c>
      <c r="D138" s="14" t="s">
        <v>792</v>
      </c>
      <c r="E138" s="58">
        <f>Couple!E177</f>
        <v>8.77</v>
      </c>
      <c r="F138" s="10"/>
      <c r="G138" s="10">
        <v>1</v>
      </c>
      <c r="H138" s="12">
        <v>1</v>
      </c>
      <c r="I138" s="12">
        <f t="shared" si="4"/>
        <v>8.77</v>
      </c>
    </row>
    <row r="139" spans="2:12" x14ac:dyDescent="0.3">
      <c r="B139" s="10"/>
      <c r="C139" s="10">
        <v>133</v>
      </c>
      <c r="D139" s="10" t="s">
        <v>459</v>
      </c>
      <c r="E139" s="53">
        <f>'Single Male'!E136</f>
        <v>1.323</v>
      </c>
      <c r="F139" s="10"/>
      <c r="G139" s="10">
        <v>1</v>
      </c>
      <c r="H139" s="12">
        <v>1</v>
      </c>
      <c r="I139" s="12">
        <f t="shared" si="4"/>
        <v>1.323</v>
      </c>
    </row>
    <row r="140" spans="2:12" x14ac:dyDescent="0.3">
      <c r="B140" s="10"/>
      <c r="C140" s="10">
        <v>134</v>
      </c>
      <c r="D140" s="10" t="s">
        <v>113</v>
      </c>
      <c r="E140" s="58">
        <f>Couple!E179</f>
        <v>17.12</v>
      </c>
      <c r="F140" s="10"/>
      <c r="G140" s="10">
        <v>1</v>
      </c>
      <c r="H140" s="12">
        <v>1</v>
      </c>
      <c r="I140" s="12">
        <f t="shared" si="4"/>
        <v>17.12</v>
      </c>
    </row>
    <row r="141" spans="2:12" x14ac:dyDescent="0.3">
      <c r="B141" s="10"/>
      <c r="C141" s="10">
        <v>135</v>
      </c>
      <c r="D141" s="10" t="s">
        <v>114</v>
      </c>
      <c r="E141" s="58">
        <v>150</v>
      </c>
      <c r="F141" s="10"/>
      <c r="G141" s="10">
        <v>1</v>
      </c>
      <c r="H141" s="12">
        <v>52</v>
      </c>
      <c r="I141" s="12">
        <f t="shared" si="4"/>
        <v>2.8846153846153846</v>
      </c>
      <c r="J141" s="21" t="s">
        <v>11</v>
      </c>
      <c r="K141" s="72">
        <f>SUM(I136:I141)</f>
        <v>131.30761538461539</v>
      </c>
      <c r="L141" s="23">
        <f>COUNT(I136:I141)</f>
        <v>6</v>
      </c>
    </row>
    <row r="142" spans="2:12" x14ac:dyDescent="0.3">
      <c r="B142" s="11" t="s">
        <v>316</v>
      </c>
      <c r="C142" s="10"/>
      <c r="D142" s="10"/>
      <c r="E142" s="54"/>
      <c r="F142" s="10"/>
      <c r="G142" s="10"/>
      <c r="H142" s="12"/>
      <c r="I142" s="12"/>
    </row>
    <row r="143" spans="2:12" x14ac:dyDescent="0.3">
      <c r="B143" s="10"/>
      <c r="C143" s="10">
        <v>136</v>
      </c>
      <c r="D143" s="10" t="s">
        <v>115</v>
      </c>
      <c r="E143" s="54">
        <v>5</v>
      </c>
      <c r="F143" s="10"/>
      <c r="G143" s="10">
        <v>1</v>
      </c>
      <c r="H143" s="12">
        <v>417</v>
      </c>
      <c r="I143" s="12">
        <f t="shared" ref="I143:I168" si="5">+(E143*G143)/H143</f>
        <v>1.1990407673860911E-2</v>
      </c>
    </row>
    <row r="144" spans="2:12" x14ac:dyDescent="0.3">
      <c r="B144" s="10"/>
      <c r="C144" s="10">
        <v>137</v>
      </c>
      <c r="D144" s="10" t="s">
        <v>116</v>
      </c>
      <c r="E144" s="54">
        <v>2</v>
      </c>
      <c r="F144" s="10"/>
      <c r="G144" s="10">
        <v>1</v>
      </c>
      <c r="H144" s="12">
        <v>521</v>
      </c>
      <c r="I144" s="12">
        <f t="shared" si="5"/>
        <v>3.838771593090211E-3</v>
      </c>
    </row>
    <row r="145" spans="2:9" x14ac:dyDescent="0.3">
      <c r="B145" s="10"/>
      <c r="C145" s="10">
        <v>138</v>
      </c>
      <c r="D145" s="10" t="s">
        <v>460</v>
      </c>
      <c r="E145" s="54">
        <v>7.98</v>
      </c>
      <c r="F145" s="10"/>
      <c r="G145" s="10">
        <v>1</v>
      </c>
      <c r="H145" s="12">
        <v>261</v>
      </c>
      <c r="I145" s="12">
        <f t="shared" si="5"/>
        <v>3.0574712643678163E-2</v>
      </c>
    </row>
    <row r="146" spans="2:9" x14ac:dyDescent="0.3">
      <c r="B146" s="10"/>
      <c r="C146" s="10">
        <v>139</v>
      </c>
      <c r="D146" s="10" t="s">
        <v>214</v>
      </c>
      <c r="E146" s="54">
        <v>2</v>
      </c>
      <c r="F146" s="10"/>
      <c r="G146" s="10">
        <v>1</v>
      </c>
      <c r="H146" s="12">
        <v>1043</v>
      </c>
      <c r="I146" s="12">
        <f t="shared" si="5"/>
        <v>1.9175455417066154E-3</v>
      </c>
    </row>
    <row r="147" spans="2:9" x14ac:dyDescent="0.3">
      <c r="B147" s="10"/>
      <c r="C147" s="10">
        <v>140</v>
      </c>
      <c r="D147" s="10" t="s">
        <v>461</v>
      </c>
      <c r="E147" s="54">
        <v>9.99</v>
      </c>
      <c r="F147" s="10"/>
      <c r="G147" s="10">
        <v>1</v>
      </c>
      <c r="H147" s="12">
        <v>156</v>
      </c>
      <c r="I147" s="12">
        <f t="shared" si="5"/>
        <v>6.4038461538461544E-2</v>
      </c>
    </row>
    <row r="148" spans="2:9" x14ac:dyDescent="0.3">
      <c r="B148" s="10"/>
      <c r="C148" s="10">
        <v>141</v>
      </c>
      <c r="D148" s="10" t="s">
        <v>115</v>
      </c>
      <c r="E148" s="54">
        <v>5</v>
      </c>
      <c r="F148" s="10"/>
      <c r="G148" s="10">
        <v>1</v>
      </c>
      <c r="H148" s="12">
        <v>417</v>
      </c>
      <c r="I148" s="12">
        <f t="shared" si="5"/>
        <v>1.1990407673860911E-2</v>
      </c>
    </row>
    <row r="149" spans="2:9" x14ac:dyDescent="0.3">
      <c r="B149" s="10"/>
      <c r="C149" s="10">
        <v>142</v>
      </c>
      <c r="D149" s="10" t="s">
        <v>116</v>
      </c>
      <c r="E149" s="54">
        <v>2</v>
      </c>
      <c r="F149" s="10"/>
      <c r="G149" s="10">
        <v>1</v>
      </c>
      <c r="H149" s="12">
        <v>521</v>
      </c>
      <c r="I149" s="12">
        <f t="shared" si="5"/>
        <v>3.838771593090211E-3</v>
      </c>
    </row>
    <row r="150" spans="2:9" x14ac:dyDescent="0.3">
      <c r="B150" s="10"/>
      <c r="C150" s="10">
        <v>143</v>
      </c>
      <c r="D150" s="10" t="s">
        <v>117</v>
      </c>
      <c r="E150" s="54">
        <v>20</v>
      </c>
      <c r="F150" s="10"/>
      <c r="G150" s="10">
        <v>1</v>
      </c>
      <c r="H150" s="12">
        <v>521</v>
      </c>
      <c r="I150" s="12">
        <f t="shared" si="5"/>
        <v>3.8387715930902108E-2</v>
      </c>
    </row>
    <row r="151" spans="2:9" x14ac:dyDescent="0.3">
      <c r="B151" s="10"/>
      <c r="C151" s="10">
        <v>144</v>
      </c>
      <c r="D151" s="10" t="s">
        <v>118</v>
      </c>
      <c r="E151" s="54">
        <v>25</v>
      </c>
      <c r="F151" s="10"/>
      <c r="G151" s="10">
        <v>1</v>
      </c>
      <c r="H151" s="12">
        <v>521</v>
      </c>
      <c r="I151" s="12">
        <f t="shared" si="5"/>
        <v>4.7984644913627639E-2</v>
      </c>
    </row>
    <row r="152" spans="2:9" x14ac:dyDescent="0.3">
      <c r="B152" s="10"/>
      <c r="C152" s="10">
        <v>145</v>
      </c>
      <c r="D152" s="10" t="s">
        <v>120</v>
      </c>
      <c r="E152" s="54">
        <v>15</v>
      </c>
      <c r="F152" s="10"/>
      <c r="G152" s="10">
        <v>1</v>
      </c>
      <c r="H152" s="12">
        <v>521</v>
      </c>
      <c r="I152" s="12">
        <f t="shared" si="5"/>
        <v>2.8790786948176585E-2</v>
      </c>
    </row>
    <row r="153" spans="2:9" x14ac:dyDescent="0.3">
      <c r="B153" s="10"/>
      <c r="C153" s="10">
        <v>146</v>
      </c>
      <c r="D153" s="10" t="s">
        <v>121</v>
      </c>
      <c r="E153" s="54">
        <v>7.79</v>
      </c>
      <c r="F153" s="10"/>
      <c r="G153" s="10">
        <v>1</v>
      </c>
      <c r="H153" s="12">
        <v>521</v>
      </c>
      <c r="I153" s="12">
        <f t="shared" si="5"/>
        <v>1.4952015355086373E-2</v>
      </c>
    </row>
    <row r="154" spans="2:9" x14ac:dyDescent="0.3">
      <c r="B154" s="10"/>
      <c r="C154" s="10">
        <v>147</v>
      </c>
      <c r="D154" s="10" t="s">
        <v>462</v>
      </c>
      <c r="E154" s="54">
        <v>799</v>
      </c>
      <c r="F154" s="10"/>
      <c r="G154" s="10">
        <v>1</v>
      </c>
      <c r="H154" s="12">
        <v>521</v>
      </c>
      <c r="I154" s="12">
        <f t="shared" si="5"/>
        <v>1.5335892514395393</v>
      </c>
    </row>
    <row r="155" spans="2:9" x14ac:dyDescent="0.3">
      <c r="B155" s="10"/>
      <c r="C155" s="10">
        <v>148</v>
      </c>
      <c r="D155" s="10" t="s">
        <v>463</v>
      </c>
      <c r="E155" s="54">
        <v>899</v>
      </c>
      <c r="F155" s="10"/>
      <c r="G155" s="10">
        <v>1</v>
      </c>
      <c r="H155" s="12">
        <v>521</v>
      </c>
      <c r="I155" s="12">
        <f t="shared" si="5"/>
        <v>1.7255278310940498</v>
      </c>
    </row>
    <row r="156" spans="2:9" x14ac:dyDescent="0.3">
      <c r="B156" s="10"/>
      <c r="C156" s="10">
        <v>149</v>
      </c>
      <c r="D156" s="10" t="s">
        <v>464</v>
      </c>
      <c r="E156" s="54">
        <v>20</v>
      </c>
      <c r="F156" s="10"/>
      <c r="G156" s="10">
        <v>2</v>
      </c>
      <c r="H156" s="12">
        <v>156</v>
      </c>
      <c r="I156" s="12">
        <f t="shared" si="5"/>
        <v>0.25641025641025639</v>
      </c>
    </row>
    <row r="157" spans="2:9" x14ac:dyDescent="0.3">
      <c r="B157" s="10"/>
      <c r="C157" s="10">
        <v>150</v>
      </c>
      <c r="D157" s="10" t="s">
        <v>465</v>
      </c>
      <c r="E157" s="54">
        <v>10</v>
      </c>
      <c r="F157" s="10"/>
      <c r="G157" s="10">
        <v>4</v>
      </c>
      <c r="H157" s="12">
        <v>156</v>
      </c>
      <c r="I157" s="12">
        <f t="shared" si="5"/>
        <v>0.25641025641025639</v>
      </c>
    </row>
    <row r="158" spans="2:9" x14ac:dyDescent="0.3">
      <c r="B158" s="10"/>
      <c r="C158" s="10">
        <v>151</v>
      </c>
      <c r="D158" s="10" t="s">
        <v>125</v>
      </c>
      <c r="E158" s="54">
        <v>9.99</v>
      </c>
      <c r="F158" s="10"/>
      <c r="G158" s="10">
        <v>1</v>
      </c>
      <c r="H158" s="12">
        <v>521</v>
      </c>
      <c r="I158" s="12">
        <f t="shared" si="5"/>
        <v>1.9174664107485605E-2</v>
      </c>
    </row>
    <row r="159" spans="2:9" x14ac:dyDescent="0.3">
      <c r="B159" s="10"/>
      <c r="C159" s="10">
        <v>152</v>
      </c>
      <c r="D159" s="10" t="s">
        <v>124</v>
      </c>
      <c r="E159" s="54">
        <v>250</v>
      </c>
      <c r="F159" s="10"/>
      <c r="G159" s="10">
        <v>1</v>
      </c>
      <c r="H159" s="12">
        <v>521</v>
      </c>
      <c r="I159" s="12">
        <f t="shared" si="5"/>
        <v>0.47984644913627639</v>
      </c>
    </row>
    <row r="160" spans="2:9" x14ac:dyDescent="0.3">
      <c r="B160" s="10"/>
      <c r="C160" s="10">
        <v>153</v>
      </c>
      <c r="D160" s="10" t="s">
        <v>466</v>
      </c>
      <c r="E160" s="54">
        <v>12.5</v>
      </c>
      <c r="F160" s="10"/>
      <c r="G160" s="10">
        <v>1</v>
      </c>
      <c r="H160" s="12">
        <v>104</v>
      </c>
      <c r="I160" s="12">
        <f t="shared" si="5"/>
        <v>0.1201923076923077</v>
      </c>
    </row>
    <row r="161" spans="2:9" x14ac:dyDescent="0.3">
      <c r="B161" s="10"/>
      <c r="C161" s="10">
        <v>154</v>
      </c>
      <c r="D161" s="10" t="s">
        <v>126</v>
      </c>
      <c r="E161" s="54">
        <v>12</v>
      </c>
      <c r="F161" s="10"/>
      <c r="G161" s="10">
        <v>1</v>
      </c>
      <c r="H161" s="12">
        <v>260.7</v>
      </c>
      <c r="I161" s="12">
        <f t="shared" si="5"/>
        <v>4.6029919447640968E-2</v>
      </c>
    </row>
    <row r="162" spans="2:9" x14ac:dyDescent="0.3">
      <c r="B162" s="10"/>
      <c r="C162" s="10">
        <v>155</v>
      </c>
      <c r="D162" s="10" t="s">
        <v>115</v>
      </c>
      <c r="E162" s="54">
        <v>5</v>
      </c>
      <c r="F162" s="10"/>
      <c r="G162" s="10">
        <v>1</v>
      </c>
      <c r="H162" s="12">
        <v>417</v>
      </c>
      <c r="I162" s="12">
        <f t="shared" si="5"/>
        <v>1.1990407673860911E-2</v>
      </c>
    </row>
    <row r="163" spans="2:9" x14ac:dyDescent="0.3">
      <c r="B163" s="10"/>
      <c r="C163" s="10">
        <v>156</v>
      </c>
      <c r="D163" s="10" t="s">
        <v>116</v>
      </c>
      <c r="E163" s="54">
        <v>2</v>
      </c>
      <c r="F163" s="10"/>
      <c r="G163" s="10">
        <v>1</v>
      </c>
      <c r="H163" s="12">
        <v>521</v>
      </c>
      <c r="I163" s="12">
        <f t="shared" si="5"/>
        <v>3.838771593090211E-3</v>
      </c>
    </row>
    <row r="164" spans="2:9" x14ac:dyDescent="0.3">
      <c r="B164" s="10"/>
      <c r="C164" s="10">
        <v>157</v>
      </c>
      <c r="D164" s="10" t="s">
        <v>117</v>
      </c>
      <c r="E164" s="54">
        <v>20</v>
      </c>
      <c r="F164" s="10"/>
      <c r="G164" s="10">
        <v>1</v>
      </c>
      <c r="H164" s="12">
        <v>521</v>
      </c>
      <c r="I164" s="12">
        <f t="shared" si="5"/>
        <v>3.8387715930902108E-2</v>
      </c>
    </row>
    <row r="165" spans="2:9" x14ac:dyDescent="0.3">
      <c r="B165" s="10"/>
      <c r="C165" s="10">
        <v>158</v>
      </c>
      <c r="D165" s="10" t="s">
        <v>118</v>
      </c>
      <c r="E165" s="54">
        <v>25</v>
      </c>
      <c r="F165" s="10"/>
      <c r="G165" s="10">
        <v>1</v>
      </c>
      <c r="H165" s="12">
        <v>521</v>
      </c>
      <c r="I165" s="12">
        <f t="shared" si="5"/>
        <v>4.7984644913627639E-2</v>
      </c>
    </row>
    <row r="166" spans="2:9" x14ac:dyDescent="0.3">
      <c r="B166" s="10"/>
      <c r="C166" s="10">
        <v>159</v>
      </c>
      <c r="D166" s="10" t="s">
        <v>120</v>
      </c>
      <c r="E166" s="54">
        <v>15</v>
      </c>
      <c r="F166" s="10"/>
      <c r="G166" s="10">
        <v>1</v>
      </c>
      <c r="H166" s="12">
        <v>521</v>
      </c>
      <c r="I166" s="12">
        <f t="shared" si="5"/>
        <v>2.8790786948176585E-2</v>
      </c>
    </row>
    <row r="167" spans="2:9" x14ac:dyDescent="0.3">
      <c r="B167" s="10"/>
      <c r="C167" s="10">
        <v>160</v>
      </c>
      <c r="D167" s="10" t="s">
        <v>121</v>
      </c>
      <c r="E167" s="54">
        <v>7.79</v>
      </c>
      <c r="F167" s="10"/>
      <c r="G167" s="10">
        <v>1</v>
      </c>
      <c r="H167" s="12">
        <v>521</v>
      </c>
      <c r="I167" s="12">
        <f t="shared" si="5"/>
        <v>1.4952015355086373E-2</v>
      </c>
    </row>
    <row r="168" spans="2:9" x14ac:dyDescent="0.3">
      <c r="B168" s="10"/>
      <c r="C168" s="10">
        <v>161</v>
      </c>
      <c r="D168" s="10" t="s">
        <v>1393</v>
      </c>
      <c r="E168" s="54">
        <v>499</v>
      </c>
      <c r="F168" s="10"/>
      <c r="G168" s="10">
        <v>1</v>
      </c>
      <c r="H168" s="12">
        <v>521</v>
      </c>
      <c r="I168" s="12">
        <f t="shared" si="5"/>
        <v>0.95777351247600773</v>
      </c>
    </row>
    <row r="169" spans="2:9" x14ac:dyDescent="0.3">
      <c r="B169" s="10" t="s">
        <v>1488</v>
      </c>
      <c r="C169" s="10">
        <v>162</v>
      </c>
      <c r="D169" s="10" t="s">
        <v>467</v>
      </c>
      <c r="E169" s="54">
        <v>0</v>
      </c>
      <c r="F169" s="10"/>
      <c r="G169" s="10">
        <v>2</v>
      </c>
      <c r="H169" s="12">
        <v>521.42999999999995</v>
      </c>
      <c r="I169" s="12"/>
    </row>
    <row r="170" spans="2:9" x14ac:dyDescent="0.3">
      <c r="B170" s="10"/>
      <c r="C170" s="10">
        <v>163</v>
      </c>
      <c r="D170" s="10" t="s">
        <v>131</v>
      </c>
      <c r="E170" s="54">
        <v>2.99</v>
      </c>
      <c r="F170" s="10"/>
      <c r="G170" s="10">
        <v>2</v>
      </c>
      <c r="H170" s="12">
        <v>104</v>
      </c>
      <c r="I170" s="12">
        <f t="shared" ref="I170:I201" si="6">+(E170*G170)/H170</f>
        <v>5.7500000000000002E-2</v>
      </c>
    </row>
    <row r="171" spans="2:9" x14ac:dyDescent="0.3">
      <c r="B171" s="10"/>
      <c r="C171" s="10">
        <v>164</v>
      </c>
      <c r="D171" s="10" t="s">
        <v>132</v>
      </c>
      <c r="E171" s="54">
        <v>2</v>
      </c>
      <c r="F171" s="10"/>
      <c r="G171" s="10">
        <v>2</v>
      </c>
      <c r="H171" s="12">
        <v>104</v>
      </c>
      <c r="I171" s="12">
        <f t="shared" si="6"/>
        <v>3.8461538461538464E-2</v>
      </c>
    </row>
    <row r="172" spans="2:9" x14ac:dyDescent="0.3">
      <c r="B172" s="10"/>
      <c r="C172" s="10">
        <v>165</v>
      </c>
      <c r="D172" s="10" t="s">
        <v>116</v>
      </c>
      <c r="E172" s="54">
        <v>20</v>
      </c>
      <c r="F172" s="10"/>
      <c r="G172" s="10">
        <v>1</v>
      </c>
      <c r="H172" s="12">
        <v>521</v>
      </c>
      <c r="I172" s="12">
        <f t="shared" si="6"/>
        <v>3.8387715930902108E-2</v>
      </c>
    </row>
    <row r="173" spans="2:9" x14ac:dyDescent="0.3">
      <c r="B173" s="10"/>
      <c r="C173" s="10">
        <v>166</v>
      </c>
      <c r="D173" s="10" t="s">
        <v>468</v>
      </c>
      <c r="E173" s="54">
        <v>28</v>
      </c>
      <c r="F173" s="10"/>
      <c r="G173" s="10">
        <v>1</v>
      </c>
      <c r="H173" s="12">
        <v>261</v>
      </c>
      <c r="I173" s="12">
        <f t="shared" si="6"/>
        <v>0.10727969348659004</v>
      </c>
    </row>
    <row r="174" spans="2:9" x14ac:dyDescent="0.3">
      <c r="B174" s="10"/>
      <c r="C174" s="10">
        <v>167</v>
      </c>
      <c r="D174" s="10" t="s">
        <v>469</v>
      </c>
      <c r="E174" s="54">
        <v>19.989999999999998</v>
      </c>
      <c r="F174" s="10"/>
      <c r="G174" s="10">
        <v>2</v>
      </c>
      <c r="H174" s="12">
        <v>156</v>
      </c>
      <c r="I174" s="12">
        <f t="shared" si="6"/>
        <v>0.25628205128205128</v>
      </c>
    </row>
    <row r="175" spans="2:9" x14ac:dyDescent="0.3">
      <c r="B175" s="10"/>
      <c r="C175" s="10">
        <v>168</v>
      </c>
      <c r="D175" s="10" t="s">
        <v>470</v>
      </c>
      <c r="E175" s="54">
        <v>22.99</v>
      </c>
      <c r="F175" s="10"/>
      <c r="G175" s="10">
        <v>2</v>
      </c>
      <c r="H175" s="12">
        <v>417</v>
      </c>
      <c r="I175" s="12">
        <f t="shared" si="6"/>
        <v>0.11026378896882494</v>
      </c>
    </row>
    <row r="176" spans="2:9" x14ac:dyDescent="0.3">
      <c r="B176" s="10"/>
      <c r="C176" s="10">
        <v>169</v>
      </c>
      <c r="D176" s="10" t="s">
        <v>471</v>
      </c>
      <c r="E176" s="54">
        <v>1.2</v>
      </c>
      <c r="F176" s="10"/>
      <c r="G176" s="10">
        <v>1</v>
      </c>
      <c r="H176" s="12">
        <v>52</v>
      </c>
      <c r="I176" s="12">
        <f t="shared" si="6"/>
        <v>2.3076923076923075E-2</v>
      </c>
    </row>
    <row r="177" spans="2:9" x14ac:dyDescent="0.3">
      <c r="B177" s="10"/>
      <c r="C177" s="10">
        <v>170</v>
      </c>
      <c r="D177" s="10" t="s">
        <v>472</v>
      </c>
      <c r="E177" s="54">
        <v>3.99</v>
      </c>
      <c r="F177" s="10"/>
      <c r="G177" s="10">
        <v>2</v>
      </c>
      <c r="H177" s="12">
        <v>417</v>
      </c>
      <c r="I177" s="12">
        <f t="shared" si="6"/>
        <v>1.9136690647482014E-2</v>
      </c>
    </row>
    <row r="178" spans="2:9" x14ac:dyDescent="0.3">
      <c r="B178" s="10"/>
      <c r="C178" s="10">
        <v>171</v>
      </c>
      <c r="D178" s="10" t="s">
        <v>134</v>
      </c>
      <c r="E178" s="54">
        <v>1.2</v>
      </c>
      <c r="F178" s="10"/>
      <c r="G178" s="10">
        <v>8</v>
      </c>
      <c r="H178" s="12">
        <v>156</v>
      </c>
      <c r="I178" s="12">
        <f t="shared" si="6"/>
        <v>6.1538461538461535E-2</v>
      </c>
    </row>
    <row r="179" spans="2:9" x14ac:dyDescent="0.3">
      <c r="B179" s="10"/>
      <c r="C179" s="10">
        <v>172</v>
      </c>
      <c r="D179" s="10" t="s">
        <v>473</v>
      </c>
      <c r="E179" s="54">
        <v>3.99</v>
      </c>
      <c r="F179" s="10"/>
      <c r="G179" s="10">
        <v>2</v>
      </c>
      <c r="H179" s="12">
        <v>104</v>
      </c>
      <c r="I179" s="12">
        <f t="shared" si="6"/>
        <v>7.6730769230769241E-2</v>
      </c>
    </row>
    <row r="180" spans="2:9" x14ac:dyDescent="0.3">
      <c r="B180" s="10"/>
      <c r="C180" s="10">
        <v>173</v>
      </c>
      <c r="D180" s="10" t="s">
        <v>474</v>
      </c>
      <c r="E180" s="54">
        <v>5.99</v>
      </c>
      <c r="F180" s="10"/>
      <c r="G180" s="10">
        <v>1</v>
      </c>
      <c r="H180" s="12">
        <v>261</v>
      </c>
      <c r="I180" s="12">
        <f t="shared" si="6"/>
        <v>2.2950191570881226E-2</v>
      </c>
    </row>
    <row r="181" spans="2:9" x14ac:dyDescent="0.3">
      <c r="B181" s="10"/>
      <c r="C181" s="10">
        <v>174</v>
      </c>
      <c r="D181" s="10" t="s">
        <v>475</v>
      </c>
      <c r="E181" s="54">
        <v>4.99</v>
      </c>
      <c r="F181" s="10"/>
      <c r="G181" s="10">
        <v>1</v>
      </c>
      <c r="H181" s="12">
        <v>261</v>
      </c>
      <c r="I181" s="12">
        <f t="shared" si="6"/>
        <v>1.9118773946360156E-2</v>
      </c>
    </row>
    <row r="182" spans="2:9" x14ac:dyDescent="0.3">
      <c r="B182" s="10"/>
      <c r="C182" s="10">
        <v>175</v>
      </c>
      <c r="D182" s="10" t="s">
        <v>476</v>
      </c>
      <c r="E182" s="54">
        <v>4.99</v>
      </c>
      <c r="F182" s="10"/>
      <c r="G182" s="10">
        <v>2</v>
      </c>
      <c r="H182" s="12">
        <v>521</v>
      </c>
      <c r="I182" s="12">
        <f t="shared" si="6"/>
        <v>1.9155470249520155E-2</v>
      </c>
    </row>
    <row r="183" spans="2:9" x14ac:dyDescent="0.3">
      <c r="B183" s="10"/>
      <c r="C183" s="10">
        <v>176</v>
      </c>
      <c r="D183" s="10" t="s">
        <v>477</v>
      </c>
      <c r="E183" s="54">
        <v>8.99</v>
      </c>
      <c r="F183" s="10"/>
      <c r="G183" s="10">
        <v>1</v>
      </c>
      <c r="H183" s="12">
        <v>521</v>
      </c>
      <c r="I183" s="12">
        <f t="shared" si="6"/>
        <v>1.7255278310940498E-2</v>
      </c>
    </row>
    <row r="184" spans="2:9" x14ac:dyDescent="0.3">
      <c r="B184" s="10"/>
      <c r="C184" s="10">
        <v>177</v>
      </c>
      <c r="D184" s="10" t="s">
        <v>478</v>
      </c>
      <c r="E184" s="54">
        <v>2.5</v>
      </c>
      <c r="F184" s="10"/>
      <c r="G184" s="10">
        <v>1</v>
      </c>
      <c r="H184" s="12">
        <v>521</v>
      </c>
      <c r="I184" s="12">
        <f t="shared" si="6"/>
        <v>4.7984644913627635E-3</v>
      </c>
    </row>
    <row r="185" spans="2:9" x14ac:dyDescent="0.3">
      <c r="B185" s="10"/>
      <c r="C185" s="10">
        <v>178</v>
      </c>
      <c r="D185" s="10" t="s">
        <v>479</v>
      </c>
      <c r="E185" s="54">
        <v>4.99</v>
      </c>
      <c r="F185" s="10"/>
      <c r="G185" s="10">
        <v>1</v>
      </c>
      <c r="H185" s="12">
        <v>521</v>
      </c>
      <c r="I185" s="12">
        <f t="shared" si="6"/>
        <v>9.5777351247600777E-3</v>
      </c>
    </row>
    <row r="186" spans="2:9" x14ac:dyDescent="0.3">
      <c r="B186" s="10"/>
      <c r="C186" s="10">
        <v>179</v>
      </c>
      <c r="D186" s="10" t="s">
        <v>142</v>
      </c>
      <c r="E186" s="54">
        <v>189</v>
      </c>
      <c r="F186" s="10"/>
      <c r="G186" s="10">
        <v>1</v>
      </c>
      <c r="H186" s="12">
        <v>521</v>
      </c>
      <c r="I186" s="12">
        <f t="shared" si="6"/>
        <v>0.36276391554702497</v>
      </c>
    </row>
    <row r="187" spans="2:9" x14ac:dyDescent="0.3">
      <c r="B187" s="10"/>
      <c r="C187" s="10">
        <v>180</v>
      </c>
      <c r="D187" s="10" t="s">
        <v>143</v>
      </c>
      <c r="E187" s="54">
        <v>189.99</v>
      </c>
      <c r="F187" s="10"/>
      <c r="G187" s="10">
        <v>1</v>
      </c>
      <c r="H187" s="12">
        <v>261</v>
      </c>
      <c r="I187" s="12">
        <f t="shared" si="6"/>
        <v>0.72793103448275864</v>
      </c>
    </row>
    <row r="188" spans="2:9" x14ac:dyDescent="0.3">
      <c r="B188" s="10"/>
      <c r="C188" s="10">
        <v>181</v>
      </c>
      <c r="D188" s="10" t="s">
        <v>141</v>
      </c>
      <c r="E188" s="54">
        <v>239.99</v>
      </c>
      <c r="F188" s="10"/>
      <c r="G188" s="10">
        <v>1</v>
      </c>
      <c r="H188" s="12">
        <v>521</v>
      </c>
      <c r="I188" s="12">
        <f t="shared" si="6"/>
        <v>0.4606333973128599</v>
      </c>
    </row>
    <row r="189" spans="2:9" x14ac:dyDescent="0.3">
      <c r="B189" s="10"/>
      <c r="C189" s="10">
        <v>182</v>
      </c>
      <c r="D189" s="10" t="s">
        <v>145</v>
      </c>
      <c r="E189" s="54">
        <v>16.989999999999998</v>
      </c>
      <c r="F189" s="10"/>
      <c r="G189" s="10">
        <v>1</v>
      </c>
      <c r="H189" s="12">
        <v>104</v>
      </c>
      <c r="I189" s="12">
        <f t="shared" si="6"/>
        <v>0.16336538461538461</v>
      </c>
    </row>
    <row r="190" spans="2:9" x14ac:dyDescent="0.3">
      <c r="B190" s="10"/>
      <c r="C190" s="10">
        <v>183</v>
      </c>
      <c r="D190" s="10" t="s">
        <v>144</v>
      </c>
      <c r="E190" s="54">
        <v>11.99</v>
      </c>
      <c r="F190" s="10"/>
      <c r="G190" s="10">
        <v>1</v>
      </c>
      <c r="H190" s="12">
        <v>104</v>
      </c>
      <c r="I190" s="12">
        <f t="shared" si="6"/>
        <v>0.11528846153846153</v>
      </c>
    </row>
    <row r="191" spans="2:9" x14ac:dyDescent="0.3">
      <c r="B191" s="10"/>
      <c r="C191" s="10">
        <v>184</v>
      </c>
      <c r="D191" s="10" t="s">
        <v>140</v>
      </c>
      <c r="E191" s="54">
        <v>49.99</v>
      </c>
      <c r="F191" s="10"/>
      <c r="G191" s="10">
        <v>1</v>
      </c>
      <c r="H191" s="12">
        <v>261</v>
      </c>
      <c r="I191" s="12">
        <f t="shared" si="6"/>
        <v>0.19153256704980845</v>
      </c>
    </row>
    <row r="192" spans="2:9" x14ac:dyDescent="0.3">
      <c r="B192" s="10"/>
      <c r="C192" s="10">
        <v>185</v>
      </c>
      <c r="D192" s="10" t="s">
        <v>480</v>
      </c>
      <c r="E192" s="54">
        <v>29.99</v>
      </c>
      <c r="F192" s="10"/>
      <c r="G192" s="10">
        <v>1</v>
      </c>
      <c r="H192" s="12">
        <v>104</v>
      </c>
      <c r="I192" s="12">
        <f t="shared" si="6"/>
        <v>0.28836538461538458</v>
      </c>
    </row>
    <row r="193" spans="2:9" x14ac:dyDescent="0.3">
      <c r="B193" s="10"/>
      <c r="C193" s="10">
        <v>186</v>
      </c>
      <c r="D193" s="10" t="s">
        <v>146</v>
      </c>
      <c r="E193" s="54">
        <v>59.99</v>
      </c>
      <c r="F193" s="10"/>
      <c r="G193" s="10">
        <v>1</v>
      </c>
      <c r="H193" s="12">
        <v>1043</v>
      </c>
      <c r="I193" s="12">
        <f t="shared" si="6"/>
        <v>5.7516778523489936E-2</v>
      </c>
    </row>
    <row r="194" spans="2:9" x14ac:dyDescent="0.3">
      <c r="B194" s="10" t="s">
        <v>1489</v>
      </c>
      <c r="C194" s="10">
        <v>187</v>
      </c>
      <c r="D194" s="10" t="s">
        <v>481</v>
      </c>
      <c r="E194" s="54">
        <v>19.95</v>
      </c>
      <c r="F194" s="10"/>
      <c r="G194" s="10">
        <v>1</v>
      </c>
      <c r="H194" s="12">
        <v>1043</v>
      </c>
      <c r="I194" s="12">
        <f t="shared" si="6"/>
        <v>1.9127516778523489E-2</v>
      </c>
    </row>
    <row r="195" spans="2:9" x14ac:dyDescent="0.3">
      <c r="B195" s="10"/>
      <c r="C195" s="10">
        <v>188</v>
      </c>
      <c r="D195" s="10" t="s">
        <v>482</v>
      </c>
      <c r="E195" s="54">
        <v>29.99</v>
      </c>
      <c r="F195" s="10"/>
      <c r="G195" s="10">
        <v>1</v>
      </c>
      <c r="H195" s="12">
        <v>782</v>
      </c>
      <c r="I195" s="12">
        <f t="shared" si="6"/>
        <v>3.8350383631713551E-2</v>
      </c>
    </row>
    <row r="196" spans="2:9" x14ac:dyDescent="0.3">
      <c r="B196" s="10"/>
      <c r="C196" s="10">
        <v>189</v>
      </c>
      <c r="D196" s="10" t="s">
        <v>148</v>
      </c>
      <c r="E196" s="54">
        <v>7.99</v>
      </c>
      <c r="F196" s="10"/>
      <c r="G196" s="10">
        <v>2</v>
      </c>
      <c r="H196" s="12">
        <v>104</v>
      </c>
      <c r="I196" s="12">
        <f t="shared" si="6"/>
        <v>0.15365384615384617</v>
      </c>
    </row>
    <row r="197" spans="2:9" x14ac:dyDescent="0.3">
      <c r="B197" s="10"/>
      <c r="C197" s="10">
        <v>190</v>
      </c>
      <c r="D197" s="10" t="s">
        <v>483</v>
      </c>
      <c r="E197" s="54">
        <v>5.99</v>
      </c>
      <c r="F197" s="10"/>
      <c r="G197" s="10">
        <v>2</v>
      </c>
      <c r="H197" s="12">
        <v>104</v>
      </c>
      <c r="I197" s="12">
        <f t="shared" si="6"/>
        <v>0.11519230769230769</v>
      </c>
    </row>
    <row r="198" spans="2:9" x14ac:dyDescent="0.3">
      <c r="B198" s="10"/>
      <c r="C198" s="10">
        <v>191</v>
      </c>
      <c r="D198" s="10" t="s">
        <v>484</v>
      </c>
      <c r="E198" s="54">
        <v>7.99</v>
      </c>
      <c r="F198" s="10"/>
      <c r="G198" s="10">
        <v>1</v>
      </c>
      <c r="H198" s="12">
        <v>261</v>
      </c>
      <c r="I198" s="12">
        <f t="shared" si="6"/>
        <v>3.0613026819923374E-2</v>
      </c>
    </row>
    <row r="199" spans="2:9" x14ac:dyDescent="0.3">
      <c r="B199" s="10"/>
      <c r="C199" s="10">
        <v>192</v>
      </c>
      <c r="D199" s="10" t="s">
        <v>485</v>
      </c>
      <c r="E199" s="54">
        <v>4.79</v>
      </c>
      <c r="F199" s="10"/>
      <c r="G199" s="10">
        <v>2</v>
      </c>
      <c r="H199" s="12">
        <v>261</v>
      </c>
      <c r="I199" s="12">
        <f t="shared" si="6"/>
        <v>3.6704980842911877E-2</v>
      </c>
    </row>
    <row r="200" spans="2:9" x14ac:dyDescent="0.3">
      <c r="B200" s="10"/>
      <c r="C200" s="10">
        <v>193</v>
      </c>
      <c r="D200" s="10" t="s">
        <v>149</v>
      </c>
      <c r="E200" s="54">
        <v>1.2</v>
      </c>
      <c r="F200" s="10"/>
      <c r="G200" s="10">
        <v>1</v>
      </c>
      <c r="H200" s="12">
        <v>261</v>
      </c>
      <c r="I200" s="12">
        <f t="shared" si="6"/>
        <v>4.5977011494252873E-3</v>
      </c>
    </row>
    <row r="201" spans="2:9" x14ac:dyDescent="0.3">
      <c r="B201" s="10"/>
      <c r="C201" s="10">
        <v>194</v>
      </c>
      <c r="D201" s="10" t="s">
        <v>486</v>
      </c>
      <c r="E201" s="54">
        <v>1.2</v>
      </c>
      <c r="F201" s="10"/>
      <c r="G201" s="10">
        <v>3</v>
      </c>
      <c r="H201" s="12">
        <v>209</v>
      </c>
      <c r="I201" s="12">
        <f t="shared" si="6"/>
        <v>1.7224880382775119E-2</v>
      </c>
    </row>
    <row r="202" spans="2:9" x14ac:dyDescent="0.3">
      <c r="B202" s="10"/>
      <c r="C202" s="10">
        <v>195</v>
      </c>
      <c r="D202" s="10" t="s">
        <v>487</v>
      </c>
      <c r="E202" s="54">
        <v>9.99</v>
      </c>
      <c r="F202" s="10"/>
      <c r="G202" s="10">
        <v>1</v>
      </c>
      <c r="H202" s="12">
        <v>1042.9000000000001</v>
      </c>
      <c r="I202" s="12">
        <f t="shared" ref="I202:I233" si="7">+(E202*G202)/H202</f>
        <v>9.5790583948604843E-3</v>
      </c>
    </row>
    <row r="203" spans="2:9" x14ac:dyDescent="0.3">
      <c r="B203" s="10"/>
      <c r="C203" s="10">
        <v>196</v>
      </c>
      <c r="D203" s="10" t="s">
        <v>154</v>
      </c>
      <c r="E203" s="54">
        <v>2.99</v>
      </c>
      <c r="F203" s="10"/>
      <c r="G203" s="10">
        <v>1</v>
      </c>
      <c r="H203" s="12">
        <v>1043</v>
      </c>
      <c r="I203" s="12">
        <f t="shared" si="7"/>
        <v>2.8667305848513905E-3</v>
      </c>
    </row>
    <row r="204" spans="2:9" x14ac:dyDescent="0.3">
      <c r="B204" s="10"/>
      <c r="C204" s="10">
        <v>197</v>
      </c>
      <c r="D204" s="10" t="s">
        <v>373</v>
      </c>
      <c r="E204" s="54">
        <v>1.2</v>
      </c>
      <c r="F204" s="10"/>
      <c r="G204" s="10">
        <v>1</v>
      </c>
      <c r="H204" s="12">
        <v>104</v>
      </c>
      <c r="I204" s="12">
        <f t="shared" si="7"/>
        <v>1.1538461538461537E-2</v>
      </c>
    </row>
    <row r="205" spans="2:9" x14ac:dyDescent="0.3">
      <c r="B205" s="10"/>
      <c r="C205" s="10">
        <v>198</v>
      </c>
      <c r="D205" s="10" t="s">
        <v>488</v>
      </c>
      <c r="E205" s="54">
        <v>22.5</v>
      </c>
      <c r="F205" s="10"/>
      <c r="G205" s="10">
        <v>1</v>
      </c>
      <c r="H205" s="12">
        <v>261</v>
      </c>
      <c r="I205" s="12">
        <f t="shared" si="7"/>
        <v>8.6206896551724144E-2</v>
      </c>
    </row>
    <row r="206" spans="2:9" x14ac:dyDescent="0.3">
      <c r="B206" s="10"/>
      <c r="C206" s="10">
        <v>199</v>
      </c>
      <c r="D206" s="10" t="s">
        <v>157</v>
      </c>
      <c r="E206" s="54">
        <v>1.99</v>
      </c>
      <c r="F206" s="10"/>
      <c r="G206" s="10">
        <v>1</v>
      </c>
      <c r="H206" s="12">
        <v>261</v>
      </c>
      <c r="I206" s="12">
        <f t="shared" si="7"/>
        <v>7.6245210727969347E-3</v>
      </c>
    </row>
    <row r="207" spans="2:9" x14ac:dyDescent="0.3">
      <c r="B207" s="10"/>
      <c r="C207" s="10">
        <v>200</v>
      </c>
      <c r="D207" s="10" t="s">
        <v>489</v>
      </c>
      <c r="E207" s="54">
        <v>1.89</v>
      </c>
      <c r="F207" s="10"/>
      <c r="G207" s="10">
        <v>1</v>
      </c>
      <c r="H207" s="12">
        <v>104</v>
      </c>
      <c r="I207" s="12">
        <f t="shared" si="7"/>
        <v>1.8173076923076924E-2</v>
      </c>
    </row>
    <row r="208" spans="2:9" x14ac:dyDescent="0.3">
      <c r="B208" s="10"/>
      <c r="C208" s="10">
        <v>201</v>
      </c>
      <c r="D208" s="10" t="s">
        <v>490</v>
      </c>
      <c r="E208" s="54">
        <v>3.5</v>
      </c>
      <c r="F208" s="10"/>
      <c r="G208" s="10">
        <v>1</v>
      </c>
      <c r="H208" s="12">
        <v>261</v>
      </c>
      <c r="I208" s="12">
        <f t="shared" si="7"/>
        <v>1.3409961685823755E-2</v>
      </c>
    </row>
    <row r="209" spans="2:9" x14ac:dyDescent="0.3">
      <c r="B209" s="10"/>
      <c r="C209" s="10">
        <v>202</v>
      </c>
      <c r="D209" s="10" t="s">
        <v>491</v>
      </c>
      <c r="E209" s="54">
        <v>4.99</v>
      </c>
      <c r="F209" s="10"/>
      <c r="G209" s="10">
        <v>1</v>
      </c>
      <c r="H209" s="12">
        <v>261</v>
      </c>
      <c r="I209" s="12">
        <f t="shared" si="7"/>
        <v>1.9118773946360156E-2</v>
      </c>
    </row>
    <row r="210" spans="2:9" x14ac:dyDescent="0.3">
      <c r="B210" s="10"/>
      <c r="C210" s="10">
        <v>203</v>
      </c>
      <c r="D210" s="10" t="s">
        <v>156</v>
      </c>
      <c r="E210" s="54">
        <v>9.99</v>
      </c>
      <c r="F210" s="10"/>
      <c r="G210" s="10">
        <v>1</v>
      </c>
      <c r="H210" s="12">
        <v>521</v>
      </c>
      <c r="I210" s="12">
        <f t="shared" si="7"/>
        <v>1.9174664107485605E-2</v>
      </c>
    </row>
    <row r="211" spans="2:9" x14ac:dyDescent="0.3">
      <c r="B211" s="10"/>
      <c r="C211" s="10">
        <v>204</v>
      </c>
      <c r="D211" s="10" t="s">
        <v>162</v>
      </c>
      <c r="E211" s="54">
        <v>11.2</v>
      </c>
      <c r="F211" s="10"/>
      <c r="G211" s="10">
        <v>1</v>
      </c>
      <c r="H211" s="12">
        <v>104</v>
      </c>
      <c r="I211" s="12">
        <f t="shared" si="7"/>
        <v>0.10769230769230768</v>
      </c>
    </row>
    <row r="212" spans="2:9" x14ac:dyDescent="0.3">
      <c r="B212" s="10"/>
      <c r="C212" s="10">
        <v>205</v>
      </c>
      <c r="D212" s="10" t="s">
        <v>163</v>
      </c>
      <c r="E212" s="54">
        <v>1.2</v>
      </c>
      <c r="F212" s="10"/>
      <c r="G212" s="10">
        <v>1</v>
      </c>
      <c r="H212" s="12">
        <v>104</v>
      </c>
      <c r="I212" s="12">
        <f t="shared" si="7"/>
        <v>1.1538461538461537E-2</v>
      </c>
    </row>
    <row r="213" spans="2:9" x14ac:dyDescent="0.3">
      <c r="B213" s="10"/>
      <c r="C213" s="10">
        <v>206</v>
      </c>
      <c r="D213" s="10" t="s">
        <v>164</v>
      </c>
      <c r="E213" s="54">
        <v>3.4</v>
      </c>
      <c r="F213" s="10"/>
      <c r="G213" s="10">
        <v>1</v>
      </c>
      <c r="H213" s="12">
        <v>104</v>
      </c>
      <c r="I213" s="12">
        <f t="shared" si="7"/>
        <v>3.2692307692307694E-2</v>
      </c>
    </row>
    <row r="214" spans="2:9" x14ac:dyDescent="0.3">
      <c r="B214" s="10"/>
      <c r="C214" s="10">
        <v>207</v>
      </c>
      <c r="D214" s="10" t="s">
        <v>165</v>
      </c>
      <c r="E214" s="54">
        <v>9.99</v>
      </c>
      <c r="F214" s="10"/>
      <c r="G214" s="10">
        <v>1</v>
      </c>
      <c r="H214" s="12">
        <v>521</v>
      </c>
      <c r="I214" s="12">
        <f t="shared" si="7"/>
        <v>1.9174664107485605E-2</v>
      </c>
    </row>
    <row r="215" spans="2:9" x14ac:dyDescent="0.3">
      <c r="B215" s="10"/>
      <c r="C215" s="10">
        <v>208</v>
      </c>
      <c r="D215" s="10" t="s">
        <v>492</v>
      </c>
      <c r="E215" s="54">
        <v>3.99</v>
      </c>
      <c r="F215" s="10"/>
      <c r="G215" s="10">
        <v>1</v>
      </c>
      <c r="H215" s="12">
        <v>104.3</v>
      </c>
      <c r="I215" s="12">
        <f t="shared" si="7"/>
        <v>3.8255033557046986E-2</v>
      </c>
    </row>
    <row r="216" spans="2:9" x14ac:dyDescent="0.3">
      <c r="B216" s="10"/>
      <c r="C216" s="10">
        <v>209</v>
      </c>
      <c r="D216" s="10" t="s">
        <v>493</v>
      </c>
      <c r="E216" s="54">
        <v>9.99</v>
      </c>
      <c r="F216" s="10"/>
      <c r="G216" s="10">
        <v>2</v>
      </c>
      <c r="H216" s="12">
        <v>104</v>
      </c>
      <c r="I216" s="12">
        <f t="shared" si="7"/>
        <v>0.19211538461538463</v>
      </c>
    </row>
    <row r="217" spans="2:9" x14ac:dyDescent="0.3">
      <c r="B217" s="10"/>
      <c r="C217" s="10">
        <v>210</v>
      </c>
      <c r="D217" s="10" t="s">
        <v>160</v>
      </c>
      <c r="E217" s="54">
        <v>5.99</v>
      </c>
      <c r="F217" s="10"/>
      <c r="G217" s="10">
        <v>1</v>
      </c>
      <c r="H217" s="12">
        <v>104</v>
      </c>
      <c r="I217" s="12">
        <f t="shared" si="7"/>
        <v>5.7596153846153846E-2</v>
      </c>
    </row>
    <row r="218" spans="2:9" x14ac:dyDescent="0.3">
      <c r="B218" s="10"/>
      <c r="C218" s="10">
        <v>211</v>
      </c>
      <c r="D218" s="10" t="s">
        <v>182</v>
      </c>
      <c r="E218" s="54">
        <v>1.2</v>
      </c>
      <c r="F218" s="10"/>
      <c r="G218" s="10">
        <v>1.5</v>
      </c>
      <c r="H218" s="12">
        <v>52</v>
      </c>
      <c r="I218" s="12">
        <f t="shared" si="7"/>
        <v>3.461538461538461E-2</v>
      </c>
    </row>
    <row r="219" spans="2:9" x14ac:dyDescent="0.3">
      <c r="B219" s="10"/>
      <c r="C219" s="10">
        <v>212</v>
      </c>
      <c r="D219" s="10" t="s">
        <v>194</v>
      </c>
      <c r="E219" s="54">
        <v>9.5</v>
      </c>
      <c r="F219" s="10"/>
      <c r="G219" s="10">
        <v>2</v>
      </c>
      <c r="H219" s="12">
        <v>261</v>
      </c>
      <c r="I219" s="12">
        <f t="shared" si="7"/>
        <v>7.2796934865900387E-2</v>
      </c>
    </row>
    <row r="220" spans="2:9" x14ac:dyDescent="0.3">
      <c r="B220" s="10"/>
      <c r="C220" s="10">
        <v>213</v>
      </c>
      <c r="D220" s="10" t="s">
        <v>168</v>
      </c>
      <c r="E220" s="54">
        <v>18</v>
      </c>
      <c r="F220" s="10"/>
      <c r="G220" s="10">
        <v>1</v>
      </c>
      <c r="H220" s="12">
        <v>521</v>
      </c>
      <c r="I220" s="12">
        <f t="shared" si="7"/>
        <v>3.4548944337811902E-2</v>
      </c>
    </row>
    <row r="221" spans="2:9" x14ac:dyDescent="0.3">
      <c r="B221" s="10"/>
      <c r="C221" s="10">
        <v>214</v>
      </c>
      <c r="D221" s="10" t="s">
        <v>494</v>
      </c>
      <c r="E221" s="54">
        <v>2</v>
      </c>
      <c r="F221" s="10"/>
      <c r="G221" s="10">
        <v>1</v>
      </c>
      <c r="H221" s="12">
        <v>261</v>
      </c>
      <c r="I221" s="12">
        <f t="shared" si="7"/>
        <v>7.6628352490421452E-3</v>
      </c>
    </row>
    <row r="222" spans="2:9" x14ac:dyDescent="0.3">
      <c r="B222" s="10"/>
      <c r="C222" s="10">
        <v>215</v>
      </c>
      <c r="D222" s="10" t="s">
        <v>169</v>
      </c>
      <c r="E222" s="54">
        <v>14.99</v>
      </c>
      <c r="F222" s="10"/>
      <c r="G222" s="10">
        <v>1</v>
      </c>
      <c r="H222" s="12">
        <v>261</v>
      </c>
      <c r="I222" s="12">
        <f t="shared" si="7"/>
        <v>5.7432950191570881E-2</v>
      </c>
    </row>
    <row r="223" spans="2:9" x14ac:dyDescent="0.3">
      <c r="B223" s="10"/>
      <c r="C223" s="10">
        <v>216</v>
      </c>
      <c r="D223" s="10" t="s">
        <v>170</v>
      </c>
      <c r="E223" s="54">
        <v>62</v>
      </c>
      <c r="F223" s="10"/>
      <c r="G223" s="10">
        <v>1</v>
      </c>
      <c r="H223" s="12">
        <v>521</v>
      </c>
      <c r="I223" s="12">
        <f t="shared" si="7"/>
        <v>0.11900191938579655</v>
      </c>
    </row>
    <row r="224" spans="2:9" x14ac:dyDescent="0.3">
      <c r="B224" s="10"/>
      <c r="C224" s="10">
        <v>217</v>
      </c>
      <c r="D224" s="10" t="s">
        <v>167</v>
      </c>
      <c r="E224" s="54">
        <v>2.63</v>
      </c>
      <c r="F224" s="10"/>
      <c r="G224" s="10">
        <v>1</v>
      </c>
      <c r="H224" s="12">
        <v>8</v>
      </c>
      <c r="I224" s="12">
        <f t="shared" si="7"/>
        <v>0.32874999999999999</v>
      </c>
    </row>
    <row r="225" spans="2:9" x14ac:dyDescent="0.3">
      <c r="B225" s="10"/>
      <c r="C225" s="10">
        <v>218</v>
      </c>
      <c r="D225" s="10" t="s">
        <v>495</v>
      </c>
      <c r="E225" s="54">
        <v>1.42</v>
      </c>
      <c r="F225" s="10"/>
      <c r="G225" s="10">
        <v>1</v>
      </c>
      <c r="H225" s="12">
        <v>14</v>
      </c>
      <c r="I225" s="12">
        <f t="shared" si="7"/>
        <v>0.10142857142857142</v>
      </c>
    </row>
    <row r="226" spans="2:9" x14ac:dyDescent="0.3">
      <c r="B226" s="10"/>
      <c r="C226" s="10">
        <v>219</v>
      </c>
      <c r="D226" s="10" t="s">
        <v>496</v>
      </c>
      <c r="E226" s="54">
        <v>7.4</v>
      </c>
      <c r="F226" s="10"/>
      <c r="G226" s="10">
        <v>1</v>
      </c>
      <c r="H226" s="12">
        <v>261</v>
      </c>
      <c r="I226" s="12">
        <f t="shared" si="7"/>
        <v>2.8352490421455941E-2</v>
      </c>
    </row>
    <row r="227" spans="2:9" x14ac:dyDescent="0.3">
      <c r="B227" s="10"/>
      <c r="C227" s="10">
        <v>220</v>
      </c>
      <c r="D227" s="10" t="s">
        <v>497</v>
      </c>
      <c r="E227" s="54">
        <v>1.99</v>
      </c>
      <c r="F227" s="10"/>
      <c r="G227" s="10">
        <v>1</v>
      </c>
      <c r="H227" s="12">
        <v>52</v>
      </c>
      <c r="I227" s="12">
        <f t="shared" si="7"/>
        <v>3.8269230769230771E-2</v>
      </c>
    </row>
    <row r="228" spans="2:9" x14ac:dyDescent="0.3">
      <c r="B228" s="10"/>
      <c r="C228" s="10">
        <v>221</v>
      </c>
      <c r="D228" s="10" t="s">
        <v>498</v>
      </c>
      <c r="E228" s="54">
        <v>1.99</v>
      </c>
      <c r="F228" s="10"/>
      <c r="G228" s="10">
        <v>1</v>
      </c>
      <c r="H228" s="12">
        <v>52</v>
      </c>
      <c r="I228" s="12">
        <f t="shared" si="7"/>
        <v>3.8269230769230771E-2</v>
      </c>
    </row>
    <row r="229" spans="2:9" x14ac:dyDescent="0.3">
      <c r="B229" s="10"/>
      <c r="C229" s="10">
        <v>222</v>
      </c>
      <c r="D229" s="10" t="s">
        <v>499</v>
      </c>
      <c r="E229" s="54">
        <v>4.49</v>
      </c>
      <c r="F229" s="10"/>
      <c r="G229" s="10">
        <v>1</v>
      </c>
      <c r="H229" s="12">
        <v>261</v>
      </c>
      <c r="I229" s="12">
        <f t="shared" si="7"/>
        <v>1.7203065134099617E-2</v>
      </c>
    </row>
    <row r="230" spans="2:9" x14ac:dyDescent="0.3">
      <c r="B230" s="10" t="s">
        <v>1490</v>
      </c>
      <c r="C230" s="10">
        <v>223</v>
      </c>
      <c r="D230" s="10" t="s">
        <v>172</v>
      </c>
      <c r="E230" s="54">
        <v>0</v>
      </c>
      <c r="F230" s="10"/>
      <c r="G230" s="10">
        <v>1</v>
      </c>
      <c r="H230" s="12">
        <v>104</v>
      </c>
      <c r="I230" s="12">
        <f t="shared" si="7"/>
        <v>0</v>
      </c>
    </row>
    <row r="231" spans="2:9" x14ac:dyDescent="0.3">
      <c r="B231" s="10"/>
      <c r="C231" s="10">
        <v>224</v>
      </c>
      <c r="D231" s="10" t="s">
        <v>174</v>
      </c>
      <c r="E231" s="54">
        <v>14.99</v>
      </c>
      <c r="F231" s="10"/>
      <c r="G231" s="10">
        <v>1</v>
      </c>
      <c r="H231" s="12">
        <v>104</v>
      </c>
      <c r="I231" s="12">
        <f t="shared" si="7"/>
        <v>0.14413461538461539</v>
      </c>
    </row>
    <row r="232" spans="2:9" x14ac:dyDescent="0.3">
      <c r="B232" s="10"/>
      <c r="C232" s="10">
        <v>225</v>
      </c>
      <c r="D232" s="10" t="s">
        <v>500</v>
      </c>
      <c r="E232" s="54">
        <v>1.47</v>
      </c>
      <c r="F232" s="10"/>
      <c r="G232" s="10">
        <v>1</v>
      </c>
      <c r="H232" s="12">
        <v>52</v>
      </c>
      <c r="I232" s="12">
        <f t="shared" si="7"/>
        <v>2.8269230769230769E-2</v>
      </c>
    </row>
    <row r="233" spans="2:9" x14ac:dyDescent="0.3">
      <c r="B233" s="10"/>
      <c r="C233" s="10">
        <v>226</v>
      </c>
      <c r="D233" s="10" t="s">
        <v>176</v>
      </c>
      <c r="E233" s="54">
        <v>3.98</v>
      </c>
      <c r="F233" s="10"/>
      <c r="G233" s="10">
        <v>1</v>
      </c>
      <c r="H233" s="12">
        <v>104</v>
      </c>
      <c r="I233" s="12">
        <f t="shared" si="7"/>
        <v>3.8269230769230771E-2</v>
      </c>
    </row>
    <row r="234" spans="2:9" x14ac:dyDescent="0.3">
      <c r="B234" s="10"/>
      <c r="C234" s="10">
        <v>227</v>
      </c>
      <c r="D234" s="10" t="s">
        <v>175</v>
      </c>
      <c r="E234" s="54">
        <v>99.99</v>
      </c>
      <c r="F234" s="10"/>
      <c r="G234" s="10">
        <v>1</v>
      </c>
      <c r="H234" s="12">
        <v>261</v>
      </c>
      <c r="I234" s="12">
        <f t="shared" ref="I234:I265" si="8">+(E234*G234)/H234</f>
        <v>0.38310344827586207</v>
      </c>
    </row>
    <row r="235" spans="2:9" x14ac:dyDescent="0.3">
      <c r="B235" s="10"/>
      <c r="C235" s="10">
        <v>228</v>
      </c>
      <c r="D235" s="10" t="s">
        <v>191</v>
      </c>
      <c r="E235" s="54">
        <v>2.31</v>
      </c>
      <c r="F235" s="10"/>
      <c r="G235" s="10">
        <v>1</v>
      </c>
      <c r="H235" s="12">
        <v>9</v>
      </c>
      <c r="I235" s="12">
        <f t="shared" si="8"/>
        <v>0.25666666666666665</v>
      </c>
    </row>
    <row r="236" spans="2:9" x14ac:dyDescent="0.3">
      <c r="B236" s="10"/>
      <c r="C236" s="10">
        <v>229</v>
      </c>
      <c r="D236" s="10" t="s">
        <v>501</v>
      </c>
      <c r="E236" s="54">
        <v>0.42</v>
      </c>
      <c r="F236" s="10"/>
      <c r="G236" s="10">
        <v>1</v>
      </c>
      <c r="H236" s="12">
        <v>10</v>
      </c>
      <c r="I236" s="12">
        <f t="shared" si="8"/>
        <v>4.1999999999999996E-2</v>
      </c>
    </row>
    <row r="237" spans="2:9" x14ac:dyDescent="0.3">
      <c r="B237" s="10"/>
      <c r="C237" s="10">
        <v>230</v>
      </c>
      <c r="D237" s="10" t="s">
        <v>502</v>
      </c>
      <c r="E237" s="54">
        <v>0.99</v>
      </c>
      <c r="F237" s="10"/>
      <c r="G237" s="10">
        <v>1</v>
      </c>
      <c r="H237" s="12">
        <v>8</v>
      </c>
      <c r="I237" s="12">
        <f t="shared" si="8"/>
        <v>0.12375</v>
      </c>
    </row>
    <row r="238" spans="2:9" x14ac:dyDescent="0.3">
      <c r="B238" s="10"/>
      <c r="C238" s="10">
        <v>231</v>
      </c>
      <c r="D238" s="10" t="s">
        <v>178</v>
      </c>
      <c r="E238" s="54">
        <v>0.99</v>
      </c>
      <c r="F238" s="10"/>
      <c r="G238" s="10">
        <v>1</v>
      </c>
      <c r="H238" s="12">
        <v>26</v>
      </c>
      <c r="I238" s="12">
        <f t="shared" si="8"/>
        <v>3.8076923076923078E-2</v>
      </c>
    </row>
    <row r="239" spans="2:9" x14ac:dyDescent="0.3">
      <c r="B239" s="10"/>
      <c r="C239" s="10">
        <v>232</v>
      </c>
      <c r="D239" s="10" t="s">
        <v>503</v>
      </c>
      <c r="E239" s="54">
        <v>2.31</v>
      </c>
      <c r="F239" s="10"/>
      <c r="G239" s="10">
        <v>1</v>
      </c>
      <c r="H239" s="12">
        <v>4</v>
      </c>
      <c r="I239" s="12">
        <f t="shared" si="8"/>
        <v>0.57750000000000001</v>
      </c>
    </row>
    <row r="240" spans="2:9" x14ac:dyDescent="0.3">
      <c r="B240" s="10"/>
      <c r="C240" s="10">
        <v>233</v>
      </c>
      <c r="D240" s="10" t="s">
        <v>179</v>
      </c>
      <c r="E240" s="54">
        <v>0.99</v>
      </c>
      <c r="F240" s="10"/>
      <c r="G240" s="10">
        <v>1</v>
      </c>
      <c r="H240" s="12">
        <v>4</v>
      </c>
      <c r="I240" s="12">
        <f t="shared" si="8"/>
        <v>0.2475</v>
      </c>
    </row>
    <row r="241" spans="2:9" x14ac:dyDescent="0.3">
      <c r="B241" s="10"/>
      <c r="C241" s="10">
        <v>234</v>
      </c>
      <c r="D241" s="10" t="s">
        <v>189</v>
      </c>
      <c r="E241" s="54">
        <v>0.63</v>
      </c>
      <c r="F241" s="10"/>
      <c r="G241" s="10">
        <v>1</v>
      </c>
      <c r="H241" s="12">
        <v>4</v>
      </c>
      <c r="I241" s="12">
        <f t="shared" si="8"/>
        <v>0.1575</v>
      </c>
    </row>
    <row r="242" spans="2:9" x14ac:dyDescent="0.3">
      <c r="B242" s="10"/>
      <c r="C242" s="10">
        <v>235</v>
      </c>
      <c r="D242" s="10" t="s">
        <v>183</v>
      </c>
      <c r="E242" s="54">
        <v>0.84</v>
      </c>
      <c r="F242" s="10"/>
      <c r="G242" s="10">
        <v>1</v>
      </c>
      <c r="H242" s="12">
        <v>4</v>
      </c>
      <c r="I242" s="12">
        <f t="shared" si="8"/>
        <v>0.21</v>
      </c>
    </row>
    <row r="243" spans="2:9" x14ac:dyDescent="0.3">
      <c r="B243" s="10"/>
      <c r="C243" s="10">
        <v>236</v>
      </c>
      <c r="D243" s="10" t="s">
        <v>504</v>
      </c>
      <c r="E243" s="54">
        <v>1.5</v>
      </c>
      <c r="F243" s="10"/>
      <c r="G243" s="10">
        <v>1</v>
      </c>
      <c r="H243" s="12">
        <v>4</v>
      </c>
      <c r="I243" s="12">
        <f t="shared" si="8"/>
        <v>0.375</v>
      </c>
    </row>
    <row r="244" spans="2:9" x14ac:dyDescent="0.3">
      <c r="B244" s="10"/>
      <c r="C244" s="10">
        <v>237</v>
      </c>
      <c r="D244" s="10" t="s">
        <v>190</v>
      </c>
      <c r="E244" s="54">
        <v>2</v>
      </c>
      <c r="F244" s="10"/>
      <c r="G244" s="10">
        <v>1</v>
      </c>
      <c r="H244" s="12">
        <v>52</v>
      </c>
      <c r="I244" s="12">
        <f t="shared" si="8"/>
        <v>3.8461538461538464E-2</v>
      </c>
    </row>
    <row r="245" spans="2:9" x14ac:dyDescent="0.3">
      <c r="B245" s="10"/>
      <c r="C245" s="10">
        <v>238</v>
      </c>
      <c r="D245" s="10" t="s">
        <v>505</v>
      </c>
      <c r="E245" s="54">
        <v>1.42</v>
      </c>
      <c r="F245" s="10"/>
      <c r="G245" s="10">
        <v>1</v>
      </c>
      <c r="H245" s="12">
        <v>13</v>
      </c>
      <c r="I245" s="12">
        <f t="shared" si="8"/>
        <v>0.10923076923076923</v>
      </c>
    </row>
    <row r="246" spans="2:9" x14ac:dyDescent="0.3">
      <c r="B246" s="10"/>
      <c r="C246" s="10">
        <v>239</v>
      </c>
      <c r="D246" s="10" t="s">
        <v>506</v>
      </c>
      <c r="E246" s="54">
        <v>1.31</v>
      </c>
      <c r="F246" s="10"/>
      <c r="G246" s="10">
        <v>1</v>
      </c>
      <c r="H246" s="12">
        <v>9</v>
      </c>
      <c r="I246" s="12">
        <f t="shared" si="8"/>
        <v>0.14555555555555555</v>
      </c>
    </row>
    <row r="247" spans="2:9" x14ac:dyDescent="0.3">
      <c r="B247" s="10"/>
      <c r="C247" s="10">
        <v>240</v>
      </c>
      <c r="D247" s="10" t="s">
        <v>186</v>
      </c>
      <c r="E247" s="54">
        <v>2.63</v>
      </c>
      <c r="F247" s="10"/>
      <c r="G247" s="10">
        <v>1</v>
      </c>
      <c r="H247" s="12">
        <v>13</v>
      </c>
      <c r="I247" s="12">
        <f t="shared" si="8"/>
        <v>0.2023076923076923</v>
      </c>
    </row>
    <row r="248" spans="2:9" x14ac:dyDescent="0.3">
      <c r="B248" s="10"/>
      <c r="C248" s="10">
        <v>241</v>
      </c>
      <c r="D248" s="10" t="s">
        <v>507</v>
      </c>
      <c r="E248" s="54">
        <v>13</v>
      </c>
      <c r="F248" s="10"/>
      <c r="G248" s="10">
        <v>1</v>
      </c>
      <c r="H248" s="12">
        <v>261</v>
      </c>
      <c r="I248" s="12">
        <f t="shared" si="8"/>
        <v>4.9808429118773943E-2</v>
      </c>
    </row>
    <row r="249" spans="2:9" x14ac:dyDescent="0.3">
      <c r="B249" s="10"/>
      <c r="C249" s="10">
        <v>242</v>
      </c>
      <c r="D249" s="10" t="s">
        <v>508</v>
      </c>
      <c r="E249" s="54">
        <v>8</v>
      </c>
      <c r="F249" s="10"/>
      <c r="G249" s="10">
        <v>1</v>
      </c>
      <c r="H249" s="12">
        <v>261</v>
      </c>
      <c r="I249" s="12">
        <f t="shared" si="8"/>
        <v>3.0651340996168581E-2</v>
      </c>
    </row>
    <row r="250" spans="2:9" x14ac:dyDescent="0.3">
      <c r="B250" s="10"/>
      <c r="C250" s="10">
        <v>243</v>
      </c>
      <c r="D250" s="10" t="s">
        <v>377</v>
      </c>
      <c r="E250" s="54">
        <v>8.5</v>
      </c>
      <c r="F250" s="10"/>
      <c r="G250" s="10">
        <v>1</v>
      </c>
      <c r="H250" s="12">
        <v>521</v>
      </c>
      <c r="I250" s="12">
        <f t="shared" si="8"/>
        <v>1.6314779270633396E-2</v>
      </c>
    </row>
    <row r="251" spans="2:9" x14ac:dyDescent="0.3">
      <c r="B251" s="10"/>
      <c r="C251" s="10">
        <v>244</v>
      </c>
      <c r="D251" s="10" t="s">
        <v>378</v>
      </c>
      <c r="E251" s="54">
        <v>1.35</v>
      </c>
      <c r="F251" s="10"/>
      <c r="G251" s="10">
        <v>1</v>
      </c>
      <c r="H251" s="12">
        <v>52</v>
      </c>
      <c r="I251" s="12">
        <f t="shared" si="8"/>
        <v>2.5961538461538463E-2</v>
      </c>
    </row>
    <row r="252" spans="2:9" x14ac:dyDescent="0.3">
      <c r="B252" s="10"/>
      <c r="C252" s="10">
        <v>245</v>
      </c>
      <c r="D252" s="10" t="s">
        <v>116</v>
      </c>
      <c r="E252" s="54">
        <v>2</v>
      </c>
      <c r="F252" s="10"/>
      <c r="G252" s="10">
        <v>1</v>
      </c>
      <c r="H252" s="12">
        <v>521</v>
      </c>
      <c r="I252" s="12">
        <f t="shared" si="8"/>
        <v>3.838771593090211E-3</v>
      </c>
    </row>
    <row r="253" spans="2:9" x14ac:dyDescent="0.3">
      <c r="B253" s="10"/>
      <c r="C253" s="10">
        <v>246</v>
      </c>
      <c r="D253" s="10" t="s">
        <v>468</v>
      </c>
      <c r="E253" s="54">
        <v>28</v>
      </c>
      <c r="F253" s="10"/>
      <c r="G253" s="10">
        <v>1</v>
      </c>
      <c r="H253" s="12">
        <v>261</v>
      </c>
      <c r="I253" s="12">
        <f t="shared" si="8"/>
        <v>0.10727969348659004</v>
      </c>
    </row>
    <row r="254" spans="2:9" x14ac:dyDescent="0.3">
      <c r="B254" s="10"/>
      <c r="C254" s="10">
        <v>247</v>
      </c>
      <c r="D254" s="10" t="s">
        <v>192</v>
      </c>
      <c r="E254" s="54">
        <v>28</v>
      </c>
      <c r="F254" s="10"/>
      <c r="G254" s="10">
        <v>1</v>
      </c>
      <c r="H254" s="12">
        <v>521</v>
      </c>
      <c r="I254" s="12">
        <f t="shared" si="8"/>
        <v>5.3742802303262956E-2</v>
      </c>
    </row>
    <row r="255" spans="2:9" x14ac:dyDescent="0.3">
      <c r="B255" s="10"/>
      <c r="C255" s="10">
        <v>248</v>
      </c>
      <c r="D255" s="10" t="s">
        <v>509</v>
      </c>
      <c r="E255" s="54">
        <v>4.99</v>
      </c>
      <c r="F255" s="10"/>
      <c r="G255" s="10">
        <v>1</v>
      </c>
      <c r="H255" s="12">
        <v>156</v>
      </c>
      <c r="I255" s="12">
        <f t="shared" si="8"/>
        <v>3.1987179487179489E-2</v>
      </c>
    </row>
    <row r="256" spans="2:9" x14ac:dyDescent="0.3">
      <c r="B256" s="10"/>
      <c r="C256" s="10">
        <v>249</v>
      </c>
      <c r="D256" s="10" t="s">
        <v>200</v>
      </c>
      <c r="E256" s="54">
        <v>8.99</v>
      </c>
      <c r="F256" s="10"/>
      <c r="G256" s="10">
        <v>1</v>
      </c>
      <c r="H256" s="12">
        <v>26</v>
      </c>
      <c r="I256" s="12">
        <f t="shared" si="8"/>
        <v>0.34576923076923077</v>
      </c>
    </row>
    <row r="257" spans="2:9" x14ac:dyDescent="0.3">
      <c r="B257" s="10"/>
      <c r="C257" s="10">
        <v>250</v>
      </c>
      <c r="D257" s="10" t="s">
        <v>510</v>
      </c>
      <c r="E257" s="54">
        <v>18</v>
      </c>
      <c r="F257" s="10"/>
      <c r="G257" s="10">
        <v>2</v>
      </c>
      <c r="H257" s="12">
        <v>156</v>
      </c>
      <c r="I257" s="12">
        <f t="shared" si="8"/>
        <v>0.23076923076923078</v>
      </c>
    </row>
    <row r="258" spans="2:9" x14ac:dyDescent="0.3">
      <c r="B258" s="10"/>
      <c r="C258" s="10">
        <v>251</v>
      </c>
      <c r="D258" s="10" t="s">
        <v>511</v>
      </c>
      <c r="E258" s="54">
        <v>12</v>
      </c>
      <c r="F258" s="10"/>
      <c r="G258" s="10">
        <v>2</v>
      </c>
      <c r="H258" s="12">
        <v>156</v>
      </c>
      <c r="I258" s="12">
        <f t="shared" si="8"/>
        <v>0.15384615384615385</v>
      </c>
    </row>
    <row r="259" spans="2:9" x14ac:dyDescent="0.3">
      <c r="B259" s="10"/>
      <c r="C259" s="10">
        <v>252</v>
      </c>
      <c r="D259" s="10" t="s">
        <v>512</v>
      </c>
      <c r="E259" s="54">
        <v>6</v>
      </c>
      <c r="F259" s="10"/>
      <c r="G259" s="10">
        <v>2</v>
      </c>
      <c r="H259" s="12">
        <v>156</v>
      </c>
      <c r="I259" s="12">
        <f t="shared" si="8"/>
        <v>7.6923076923076927E-2</v>
      </c>
    </row>
    <row r="260" spans="2:9" x14ac:dyDescent="0.3">
      <c r="B260" s="10"/>
      <c r="C260" s="10">
        <v>253</v>
      </c>
      <c r="D260" s="10" t="s">
        <v>513</v>
      </c>
      <c r="E260" s="54">
        <v>2</v>
      </c>
      <c r="F260" s="10"/>
      <c r="G260" s="10">
        <v>2</v>
      </c>
      <c r="H260" s="12">
        <v>156</v>
      </c>
      <c r="I260" s="12">
        <f t="shared" si="8"/>
        <v>2.564102564102564E-2</v>
      </c>
    </row>
    <row r="261" spans="2:9" x14ac:dyDescent="0.3">
      <c r="B261" s="10"/>
      <c r="C261" s="10">
        <v>254</v>
      </c>
      <c r="D261" s="10" t="s">
        <v>198</v>
      </c>
      <c r="E261" s="54">
        <v>12</v>
      </c>
      <c r="F261" s="10"/>
      <c r="G261" s="10">
        <v>1</v>
      </c>
      <c r="H261" s="12">
        <v>52</v>
      </c>
      <c r="I261" s="12">
        <f t="shared" si="8"/>
        <v>0.23076923076923078</v>
      </c>
    </row>
    <row r="262" spans="2:9" x14ac:dyDescent="0.3">
      <c r="B262" s="10"/>
      <c r="C262" s="10">
        <v>255</v>
      </c>
      <c r="D262" s="10" t="s">
        <v>514</v>
      </c>
      <c r="E262" s="54">
        <v>2</v>
      </c>
      <c r="F262" s="10"/>
      <c r="G262" s="10">
        <v>1</v>
      </c>
      <c r="H262" s="12">
        <v>521</v>
      </c>
      <c r="I262" s="12">
        <f t="shared" si="8"/>
        <v>3.838771593090211E-3</v>
      </c>
    </row>
    <row r="263" spans="2:9" x14ac:dyDescent="0.3">
      <c r="B263" s="10"/>
      <c r="C263" s="10">
        <v>256</v>
      </c>
      <c r="D263" s="10" t="s">
        <v>189</v>
      </c>
      <c r="E263" s="54">
        <v>0.63</v>
      </c>
      <c r="F263" s="10"/>
      <c r="G263" s="10">
        <v>1</v>
      </c>
      <c r="H263" s="12">
        <v>3</v>
      </c>
      <c r="I263" s="12">
        <f t="shared" si="8"/>
        <v>0.21</v>
      </c>
    </row>
    <row r="264" spans="2:9" x14ac:dyDescent="0.3">
      <c r="B264" s="10"/>
      <c r="C264" s="10">
        <v>257</v>
      </c>
      <c r="D264" s="10" t="s">
        <v>162</v>
      </c>
      <c r="E264" s="54">
        <v>6</v>
      </c>
      <c r="F264" s="10"/>
      <c r="G264" s="10">
        <v>1</v>
      </c>
      <c r="H264" s="12">
        <v>521</v>
      </c>
      <c r="I264" s="12">
        <f t="shared" si="8"/>
        <v>1.1516314779270634E-2</v>
      </c>
    </row>
    <row r="265" spans="2:9" x14ac:dyDescent="0.3">
      <c r="B265" s="10"/>
      <c r="C265" s="10">
        <v>258</v>
      </c>
      <c r="D265" s="10" t="s">
        <v>196</v>
      </c>
      <c r="E265" s="54">
        <v>7</v>
      </c>
      <c r="F265" s="10"/>
      <c r="G265" s="10">
        <v>1</v>
      </c>
      <c r="H265" s="12">
        <v>521</v>
      </c>
      <c r="I265" s="12">
        <f t="shared" si="8"/>
        <v>1.3435700575815739E-2</v>
      </c>
    </row>
    <row r="266" spans="2:9" x14ac:dyDescent="0.3">
      <c r="B266" s="10"/>
      <c r="C266" s="10">
        <v>259</v>
      </c>
      <c r="D266" s="10" t="s">
        <v>515</v>
      </c>
      <c r="E266" s="54">
        <v>7</v>
      </c>
      <c r="F266" s="10"/>
      <c r="G266" s="10">
        <v>1</v>
      </c>
      <c r="H266" s="12">
        <v>156</v>
      </c>
      <c r="I266" s="12">
        <f t="shared" ref="I266:I295" si="9">+(E266*G266)/H266</f>
        <v>4.4871794871794872E-2</v>
      </c>
    </row>
    <row r="267" spans="2:9" x14ac:dyDescent="0.3">
      <c r="B267" s="10"/>
      <c r="C267" s="10">
        <v>260</v>
      </c>
      <c r="D267" s="10" t="s">
        <v>516</v>
      </c>
      <c r="E267" s="54">
        <v>9.99</v>
      </c>
      <c r="F267" s="10"/>
      <c r="G267" s="10">
        <v>1</v>
      </c>
      <c r="H267" s="12">
        <v>261</v>
      </c>
      <c r="I267" s="12">
        <f t="shared" si="9"/>
        <v>3.8275862068965515E-2</v>
      </c>
    </row>
    <row r="268" spans="2:9" x14ac:dyDescent="0.3">
      <c r="B268" s="10"/>
      <c r="C268" s="10">
        <v>261</v>
      </c>
      <c r="D268" s="10" t="s">
        <v>115</v>
      </c>
      <c r="E268" s="54">
        <v>5</v>
      </c>
      <c r="F268" s="10"/>
      <c r="G268" s="10">
        <v>1</v>
      </c>
      <c r="H268" s="12">
        <v>417</v>
      </c>
      <c r="I268" s="12">
        <f t="shared" si="9"/>
        <v>1.1990407673860911E-2</v>
      </c>
    </row>
    <row r="269" spans="2:9" x14ac:dyDescent="0.3">
      <c r="B269" s="10"/>
      <c r="C269" s="10">
        <v>262</v>
      </c>
      <c r="D269" s="10" t="s">
        <v>116</v>
      </c>
      <c r="E269" s="54">
        <v>2</v>
      </c>
      <c r="F269" s="10"/>
      <c r="G269" s="10">
        <v>1</v>
      </c>
      <c r="H269" s="12">
        <v>261</v>
      </c>
      <c r="I269" s="12">
        <f t="shared" si="9"/>
        <v>7.6628352490421452E-3</v>
      </c>
    </row>
    <row r="270" spans="2:9" x14ac:dyDescent="0.3">
      <c r="B270" s="10"/>
      <c r="C270" s="10">
        <v>263</v>
      </c>
      <c r="D270" s="10" t="s">
        <v>117</v>
      </c>
      <c r="E270" s="54">
        <v>20</v>
      </c>
      <c r="F270" s="10"/>
      <c r="G270" s="10">
        <v>1</v>
      </c>
      <c r="H270" s="12">
        <v>521</v>
      </c>
      <c r="I270" s="12">
        <f t="shared" si="9"/>
        <v>3.8387715930902108E-2</v>
      </c>
    </row>
    <row r="271" spans="2:9" x14ac:dyDescent="0.3">
      <c r="B271" s="10"/>
      <c r="C271" s="10">
        <v>264</v>
      </c>
      <c r="D271" s="10" t="s">
        <v>120</v>
      </c>
      <c r="E271" s="54">
        <v>15</v>
      </c>
      <c r="F271" s="10"/>
      <c r="G271" s="10">
        <v>1</v>
      </c>
      <c r="H271" s="12">
        <v>521</v>
      </c>
      <c r="I271" s="12">
        <f t="shared" si="9"/>
        <v>2.8790786948176585E-2</v>
      </c>
    </row>
    <row r="272" spans="2:9" x14ac:dyDescent="0.3">
      <c r="B272" s="10"/>
      <c r="C272" s="10">
        <v>265</v>
      </c>
      <c r="D272" s="10" t="s">
        <v>121</v>
      </c>
      <c r="E272" s="54">
        <v>7.79</v>
      </c>
      <c r="F272" s="10"/>
      <c r="G272" s="10">
        <v>1</v>
      </c>
      <c r="H272" s="12">
        <v>521</v>
      </c>
      <c r="I272" s="12">
        <f t="shared" si="9"/>
        <v>1.4952015355086373E-2</v>
      </c>
    </row>
    <row r="273" spans="2:9" x14ac:dyDescent="0.3">
      <c r="B273" s="10"/>
      <c r="C273" s="10">
        <v>266</v>
      </c>
      <c r="D273" s="10" t="s">
        <v>201</v>
      </c>
      <c r="E273" s="54">
        <v>79.98</v>
      </c>
      <c r="F273" s="10"/>
      <c r="G273" s="10">
        <v>1</v>
      </c>
      <c r="H273" s="12">
        <v>1043</v>
      </c>
      <c r="I273" s="12">
        <f t="shared" si="9"/>
        <v>7.6682646212847552E-2</v>
      </c>
    </row>
    <row r="274" spans="2:9" x14ac:dyDescent="0.3">
      <c r="B274" s="10"/>
      <c r="C274" s="10">
        <v>267</v>
      </c>
      <c r="D274" s="10" t="s">
        <v>517</v>
      </c>
      <c r="E274" s="54">
        <v>195</v>
      </c>
      <c r="F274" s="10"/>
      <c r="G274" s="10">
        <v>1</v>
      </c>
      <c r="H274" s="12">
        <v>417.14</v>
      </c>
      <c r="I274" s="12">
        <f t="shared" si="9"/>
        <v>0.46746895526681692</v>
      </c>
    </row>
    <row r="275" spans="2:9" x14ac:dyDescent="0.3">
      <c r="B275" s="10"/>
      <c r="C275" s="10">
        <v>268</v>
      </c>
      <c r="D275" s="10" t="s">
        <v>518</v>
      </c>
      <c r="E275" s="54">
        <v>30</v>
      </c>
      <c r="F275" s="10"/>
      <c r="G275" s="10">
        <v>1</v>
      </c>
      <c r="H275" s="12">
        <v>521</v>
      </c>
      <c r="I275" s="12">
        <f t="shared" si="9"/>
        <v>5.7581573896353169E-2</v>
      </c>
    </row>
    <row r="276" spans="2:9" x14ac:dyDescent="0.3">
      <c r="B276" s="10"/>
      <c r="C276" s="10">
        <v>269</v>
      </c>
      <c r="D276" s="10" t="s">
        <v>519</v>
      </c>
      <c r="E276" s="54">
        <v>72</v>
      </c>
      <c r="F276" s="10"/>
      <c r="G276" s="10">
        <v>1</v>
      </c>
      <c r="H276" s="12">
        <v>521</v>
      </c>
      <c r="I276" s="12">
        <f t="shared" si="9"/>
        <v>0.13819577735124761</v>
      </c>
    </row>
    <row r="277" spans="2:9" x14ac:dyDescent="0.3">
      <c r="B277" s="10"/>
      <c r="C277" s="10">
        <v>270</v>
      </c>
      <c r="D277" s="10" t="s">
        <v>203</v>
      </c>
      <c r="E277" s="54">
        <v>175</v>
      </c>
      <c r="F277" s="10"/>
      <c r="G277" s="10">
        <v>1</v>
      </c>
      <c r="H277" s="12">
        <v>521</v>
      </c>
      <c r="I277" s="12">
        <f t="shared" si="9"/>
        <v>0.33589251439539347</v>
      </c>
    </row>
    <row r="278" spans="2:9" x14ac:dyDescent="0.3">
      <c r="B278" s="10"/>
      <c r="C278" s="10">
        <v>271</v>
      </c>
      <c r="D278" s="10" t="s">
        <v>126</v>
      </c>
      <c r="E278" s="54">
        <v>12</v>
      </c>
      <c r="F278" s="10"/>
      <c r="G278" s="10">
        <v>1</v>
      </c>
      <c r="H278" s="12">
        <v>521</v>
      </c>
      <c r="I278" s="12">
        <f t="shared" si="9"/>
        <v>2.3032629558541268E-2</v>
      </c>
    </row>
    <row r="279" spans="2:9" x14ac:dyDescent="0.3">
      <c r="B279" s="10"/>
      <c r="C279" s="10">
        <v>272</v>
      </c>
      <c r="D279" s="10" t="s">
        <v>520</v>
      </c>
      <c r="E279" s="54">
        <v>25</v>
      </c>
      <c r="F279" s="10"/>
      <c r="G279" s="10">
        <v>1</v>
      </c>
      <c r="H279" s="12">
        <v>521</v>
      </c>
      <c r="I279" s="12">
        <f t="shared" si="9"/>
        <v>4.7984644913627639E-2</v>
      </c>
    </row>
    <row r="280" spans="2:9" x14ac:dyDescent="0.3">
      <c r="B280" s="10"/>
      <c r="C280" s="10">
        <v>273</v>
      </c>
      <c r="D280" s="10" t="s">
        <v>521</v>
      </c>
      <c r="E280" s="54">
        <v>19.5</v>
      </c>
      <c r="F280" s="10"/>
      <c r="G280" s="10">
        <v>2</v>
      </c>
      <c r="H280" s="12">
        <v>52</v>
      </c>
      <c r="I280" s="12">
        <f t="shared" si="9"/>
        <v>0.75</v>
      </c>
    </row>
    <row r="281" spans="2:9" x14ac:dyDescent="0.3">
      <c r="B281" s="10"/>
      <c r="C281" s="10">
        <v>274</v>
      </c>
      <c r="D281" s="10" t="s">
        <v>522</v>
      </c>
      <c r="E281" s="54">
        <v>17.5</v>
      </c>
      <c r="F281" s="10"/>
      <c r="G281" s="10">
        <v>1</v>
      </c>
      <c r="H281" s="12">
        <v>261</v>
      </c>
      <c r="I281" s="12">
        <f t="shared" si="9"/>
        <v>6.7049808429118771E-2</v>
      </c>
    </row>
    <row r="282" spans="2:9" x14ac:dyDescent="0.3">
      <c r="B282" s="10"/>
      <c r="C282" s="10">
        <v>275</v>
      </c>
      <c r="D282" s="10" t="s">
        <v>207</v>
      </c>
      <c r="E282" s="54">
        <v>7.5</v>
      </c>
      <c r="F282" s="10"/>
      <c r="G282" s="10">
        <v>2</v>
      </c>
      <c r="H282" s="12">
        <v>261</v>
      </c>
      <c r="I282" s="12">
        <f t="shared" si="9"/>
        <v>5.7471264367816091E-2</v>
      </c>
    </row>
    <row r="283" spans="2:9" x14ac:dyDescent="0.3">
      <c r="B283" s="10"/>
      <c r="C283" s="10">
        <v>276</v>
      </c>
      <c r="D283" s="10" t="s">
        <v>211</v>
      </c>
      <c r="E283" s="54">
        <v>7.5</v>
      </c>
      <c r="F283" s="10"/>
      <c r="G283" s="10">
        <v>2</v>
      </c>
      <c r="H283" s="12">
        <v>52</v>
      </c>
      <c r="I283" s="12">
        <f t="shared" si="9"/>
        <v>0.28846153846153844</v>
      </c>
    </row>
    <row r="284" spans="2:9" x14ac:dyDescent="0.3">
      <c r="B284" s="10"/>
      <c r="C284" s="10">
        <v>277</v>
      </c>
      <c r="D284" s="10" t="s">
        <v>523</v>
      </c>
      <c r="E284" s="54">
        <v>10</v>
      </c>
      <c r="F284" s="10"/>
      <c r="G284" s="10">
        <v>2</v>
      </c>
      <c r="H284" s="12">
        <v>52</v>
      </c>
      <c r="I284" s="12">
        <f t="shared" si="9"/>
        <v>0.38461538461538464</v>
      </c>
    </row>
    <row r="285" spans="2:9" x14ac:dyDescent="0.3">
      <c r="B285" s="10"/>
      <c r="C285" s="10">
        <v>278</v>
      </c>
      <c r="D285" s="10" t="s">
        <v>115</v>
      </c>
      <c r="E285" s="54">
        <v>5</v>
      </c>
      <c r="F285" s="10"/>
      <c r="G285" s="10">
        <v>1</v>
      </c>
      <c r="H285" s="12">
        <v>417</v>
      </c>
      <c r="I285" s="12">
        <f t="shared" si="9"/>
        <v>1.1990407673860911E-2</v>
      </c>
    </row>
    <row r="286" spans="2:9" x14ac:dyDescent="0.3">
      <c r="B286" s="10"/>
      <c r="C286" s="10">
        <v>279</v>
      </c>
      <c r="D286" s="10" t="s">
        <v>116</v>
      </c>
      <c r="E286" s="54">
        <v>2</v>
      </c>
      <c r="F286" s="10"/>
      <c r="G286" s="10">
        <v>1</v>
      </c>
      <c r="H286" s="12">
        <v>521</v>
      </c>
      <c r="I286" s="12">
        <f t="shared" si="9"/>
        <v>3.838771593090211E-3</v>
      </c>
    </row>
    <row r="287" spans="2:9" x14ac:dyDescent="0.3">
      <c r="B287" s="10"/>
      <c r="C287" s="10">
        <v>280</v>
      </c>
      <c r="D287" s="10" t="s">
        <v>117</v>
      </c>
      <c r="E287" s="54">
        <v>20</v>
      </c>
      <c r="F287" s="10"/>
      <c r="G287" s="10">
        <v>1</v>
      </c>
      <c r="H287" s="12">
        <v>521</v>
      </c>
      <c r="I287" s="12">
        <f t="shared" si="9"/>
        <v>3.8387715930902108E-2</v>
      </c>
    </row>
    <row r="288" spans="2:9" x14ac:dyDescent="0.3">
      <c r="B288" s="10"/>
      <c r="C288" s="10">
        <v>281</v>
      </c>
      <c r="D288" s="10" t="s">
        <v>118</v>
      </c>
      <c r="E288" s="54">
        <v>25</v>
      </c>
      <c r="F288" s="10"/>
      <c r="G288" s="10">
        <v>1</v>
      </c>
      <c r="H288" s="12">
        <v>521</v>
      </c>
      <c r="I288" s="12">
        <f t="shared" si="9"/>
        <v>4.7984644913627639E-2</v>
      </c>
    </row>
    <row r="289" spans="2:9" x14ac:dyDescent="0.3">
      <c r="B289" s="10"/>
      <c r="C289" s="10">
        <v>282</v>
      </c>
      <c r="D289" s="10" t="s">
        <v>120</v>
      </c>
      <c r="E289" s="54">
        <v>15</v>
      </c>
      <c r="F289" s="10"/>
      <c r="G289" s="10">
        <v>1</v>
      </c>
      <c r="H289" s="12">
        <v>521</v>
      </c>
      <c r="I289" s="12">
        <f t="shared" si="9"/>
        <v>2.8790786948176585E-2</v>
      </c>
    </row>
    <row r="290" spans="2:9" x14ac:dyDescent="0.3">
      <c r="B290" s="10"/>
      <c r="C290" s="10">
        <v>283</v>
      </c>
      <c r="D290" s="10" t="s">
        <v>121</v>
      </c>
      <c r="E290" s="54">
        <v>7.79</v>
      </c>
      <c r="F290" s="10"/>
      <c r="G290" s="10">
        <v>1</v>
      </c>
      <c r="H290" s="12">
        <v>521</v>
      </c>
      <c r="I290" s="12">
        <f t="shared" si="9"/>
        <v>1.4952015355086373E-2</v>
      </c>
    </row>
    <row r="291" spans="2:9" x14ac:dyDescent="0.3">
      <c r="B291" s="10"/>
      <c r="C291" s="10">
        <v>284</v>
      </c>
      <c r="D291" s="10" t="s">
        <v>524</v>
      </c>
      <c r="E291" s="54">
        <v>15</v>
      </c>
      <c r="F291" s="10"/>
      <c r="G291" s="10">
        <v>1</v>
      </c>
      <c r="H291" s="12">
        <v>52</v>
      </c>
      <c r="I291" s="12">
        <f t="shared" si="9"/>
        <v>0.28846153846153844</v>
      </c>
    </row>
    <row r="292" spans="2:9" x14ac:dyDescent="0.3">
      <c r="B292" s="10"/>
      <c r="C292" s="10">
        <v>285</v>
      </c>
      <c r="D292" s="10" t="s">
        <v>525</v>
      </c>
      <c r="E292" s="54">
        <v>39.99</v>
      </c>
      <c r="F292" s="10"/>
      <c r="G292" s="10">
        <v>1</v>
      </c>
      <c r="H292" s="12">
        <v>521</v>
      </c>
      <c r="I292" s="12">
        <f t="shared" si="9"/>
        <v>7.6756238003838781E-2</v>
      </c>
    </row>
    <row r="293" spans="2:9" x14ac:dyDescent="0.3">
      <c r="B293" s="10"/>
      <c r="C293" s="10">
        <v>286</v>
      </c>
      <c r="D293" s="10" t="s">
        <v>526</v>
      </c>
      <c r="E293" s="54">
        <v>20</v>
      </c>
      <c r="F293" s="10"/>
      <c r="G293" s="10">
        <v>1</v>
      </c>
      <c r="H293" s="12">
        <v>104</v>
      </c>
      <c r="I293" s="12">
        <f t="shared" si="9"/>
        <v>0.19230769230769232</v>
      </c>
    </row>
    <row r="294" spans="2:9" x14ac:dyDescent="0.3">
      <c r="B294" s="10"/>
      <c r="C294" s="10">
        <v>287</v>
      </c>
      <c r="D294" s="10" t="s">
        <v>527</v>
      </c>
      <c r="E294" s="54">
        <v>20.83</v>
      </c>
      <c r="F294" s="10"/>
      <c r="G294" s="10">
        <v>1</v>
      </c>
      <c r="H294" s="12">
        <v>4</v>
      </c>
      <c r="I294" s="12">
        <f t="shared" si="9"/>
        <v>5.2074999999999996</v>
      </c>
    </row>
    <row r="295" spans="2:9" x14ac:dyDescent="0.3">
      <c r="B295" s="10"/>
      <c r="C295" s="10">
        <v>288</v>
      </c>
      <c r="D295" s="10" t="s">
        <v>528</v>
      </c>
      <c r="E295" s="54">
        <v>20.5</v>
      </c>
      <c r="F295" s="10"/>
      <c r="G295" s="10">
        <v>1</v>
      </c>
      <c r="H295" s="12">
        <v>4</v>
      </c>
      <c r="I295" s="12">
        <f t="shared" si="9"/>
        <v>5.125</v>
      </c>
    </row>
    <row r="296" spans="2:9" x14ac:dyDescent="0.3">
      <c r="B296" s="10" t="s">
        <v>1544</v>
      </c>
      <c r="C296" s="10">
        <v>289</v>
      </c>
      <c r="D296" s="10" t="s">
        <v>529</v>
      </c>
      <c r="E296" s="54">
        <v>0</v>
      </c>
      <c r="F296" s="10"/>
      <c r="G296" s="10"/>
      <c r="H296" s="12"/>
      <c r="I296" s="12"/>
    </row>
    <row r="297" spans="2:9" x14ac:dyDescent="0.3">
      <c r="B297" s="10"/>
      <c r="C297" s="10">
        <v>290</v>
      </c>
      <c r="D297" s="10" t="s">
        <v>694</v>
      </c>
      <c r="E297" s="54">
        <v>196.13</v>
      </c>
      <c r="F297" s="10"/>
      <c r="G297" s="10">
        <v>1</v>
      </c>
      <c r="H297" s="12">
        <v>1</v>
      </c>
      <c r="I297" s="12">
        <f>+(E297*G297)/H297</f>
        <v>196.13</v>
      </c>
    </row>
    <row r="298" spans="2:9" x14ac:dyDescent="0.3">
      <c r="B298" s="10"/>
      <c r="C298" s="10"/>
      <c r="D298" s="11" t="s">
        <v>531</v>
      </c>
      <c r="E298" s="56"/>
      <c r="F298" s="10"/>
      <c r="G298" s="10"/>
      <c r="H298" s="12"/>
      <c r="I298" s="12"/>
    </row>
    <row r="299" spans="2:9" x14ac:dyDescent="0.3">
      <c r="B299" s="10"/>
      <c r="C299" s="10">
        <v>291</v>
      </c>
      <c r="D299" s="10" t="s">
        <v>532</v>
      </c>
      <c r="E299" s="54">
        <v>26.99</v>
      </c>
      <c r="F299" s="10"/>
      <c r="G299" s="10">
        <v>2</v>
      </c>
      <c r="H299" s="12">
        <v>521</v>
      </c>
      <c r="I299" s="12">
        <f t="shared" ref="I299:I316" si="10">+(E299*G299)/H299</f>
        <v>0.10360844529750479</v>
      </c>
    </row>
    <row r="300" spans="2:9" x14ac:dyDescent="0.3">
      <c r="B300" s="10"/>
      <c r="C300" s="10">
        <v>292</v>
      </c>
      <c r="D300" s="10" t="s">
        <v>533</v>
      </c>
      <c r="E300" s="54">
        <v>9.99</v>
      </c>
      <c r="F300" s="10"/>
      <c r="G300" s="10">
        <v>1</v>
      </c>
      <c r="H300" s="12">
        <v>156</v>
      </c>
      <c r="I300" s="12">
        <f t="shared" si="10"/>
        <v>6.4038461538461544E-2</v>
      </c>
    </row>
    <row r="301" spans="2:9" x14ac:dyDescent="0.3">
      <c r="B301" s="10"/>
      <c r="C301" s="10">
        <v>293</v>
      </c>
      <c r="D301" s="10" t="s">
        <v>534</v>
      </c>
      <c r="E301" s="54">
        <v>9.99</v>
      </c>
      <c r="F301" s="10"/>
      <c r="G301" s="10">
        <v>1</v>
      </c>
      <c r="H301" s="12">
        <v>156</v>
      </c>
      <c r="I301" s="12">
        <f t="shared" si="10"/>
        <v>6.4038461538461544E-2</v>
      </c>
    </row>
    <row r="302" spans="2:9" x14ac:dyDescent="0.3">
      <c r="B302" s="10"/>
      <c r="C302" s="10">
        <v>294</v>
      </c>
      <c r="D302" s="10" t="s">
        <v>535</v>
      </c>
      <c r="E302" s="54">
        <v>7.2</v>
      </c>
      <c r="F302" s="10"/>
      <c r="G302" s="10">
        <v>1</v>
      </c>
      <c r="H302" s="12">
        <v>78</v>
      </c>
      <c r="I302" s="12">
        <f t="shared" si="10"/>
        <v>9.2307692307692313E-2</v>
      </c>
    </row>
    <row r="303" spans="2:9" x14ac:dyDescent="0.3">
      <c r="B303" s="10"/>
      <c r="C303" s="10">
        <v>295</v>
      </c>
      <c r="D303" s="10" t="s">
        <v>536</v>
      </c>
      <c r="E303" s="54">
        <v>7.2</v>
      </c>
      <c r="F303" s="10"/>
      <c r="G303" s="10">
        <v>1</v>
      </c>
      <c r="H303" s="12">
        <v>261</v>
      </c>
      <c r="I303" s="12">
        <f t="shared" si="10"/>
        <v>2.7586206896551724E-2</v>
      </c>
    </row>
    <row r="304" spans="2:9" x14ac:dyDescent="0.3">
      <c r="B304" s="10"/>
      <c r="C304" s="10">
        <v>296</v>
      </c>
      <c r="D304" s="10" t="s">
        <v>537</v>
      </c>
      <c r="E304" s="54">
        <v>7.2</v>
      </c>
      <c r="F304" s="10"/>
      <c r="G304" s="10">
        <v>1</v>
      </c>
      <c r="H304" s="12">
        <v>261</v>
      </c>
      <c r="I304" s="12">
        <f t="shared" si="10"/>
        <v>2.7586206896551724E-2</v>
      </c>
    </row>
    <row r="305" spans="2:12" x14ac:dyDescent="0.3">
      <c r="B305" s="10"/>
      <c r="C305" s="10">
        <v>297</v>
      </c>
      <c r="D305" s="10" t="s">
        <v>538</v>
      </c>
      <c r="E305" s="54">
        <v>1.2</v>
      </c>
      <c r="F305" s="10"/>
      <c r="G305" s="10">
        <v>1</v>
      </c>
      <c r="H305" s="12">
        <v>52</v>
      </c>
      <c r="I305" s="12">
        <f t="shared" si="10"/>
        <v>2.3076923076923075E-2</v>
      </c>
    </row>
    <row r="306" spans="2:12" x14ac:dyDescent="0.3">
      <c r="B306" s="10"/>
      <c r="C306" s="10">
        <v>298</v>
      </c>
      <c r="D306" s="10" t="s">
        <v>539</v>
      </c>
      <c r="E306" s="54">
        <v>5.74</v>
      </c>
      <c r="F306" s="10"/>
      <c r="G306" s="10">
        <v>1</v>
      </c>
      <c r="H306" s="12">
        <v>261</v>
      </c>
      <c r="I306" s="12">
        <f t="shared" si="10"/>
        <v>2.199233716475096E-2</v>
      </c>
    </row>
    <row r="307" spans="2:12" x14ac:dyDescent="0.3">
      <c r="B307" s="10"/>
      <c r="C307" s="10">
        <v>299</v>
      </c>
      <c r="D307" s="10" t="s">
        <v>540</v>
      </c>
      <c r="E307" s="54">
        <v>24.99</v>
      </c>
      <c r="F307" s="10"/>
      <c r="G307" s="10">
        <v>1</v>
      </c>
      <c r="H307" s="12">
        <v>261</v>
      </c>
      <c r="I307" s="12">
        <f t="shared" si="10"/>
        <v>9.5747126436781599E-2</v>
      </c>
    </row>
    <row r="308" spans="2:12" x14ac:dyDescent="0.3">
      <c r="B308" s="10"/>
      <c r="C308" s="10">
        <v>300</v>
      </c>
      <c r="D308" s="10" t="s">
        <v>541</v>
      </c>
      <c r="E308" s="54">
        <v>6.99</v>
      </c>
      <c r="F308" s="10"/>
      <c r="G308" s="10">
        <v>1</v>
      </c>
      <c r="H308" s="12">
        <v>521</v>
      </c>
      <c r="I308" s="12">
        <f t="shared" si="10"/>
        <v>1.3416506717850288E-2</v>
      </c>
    </row>
    <row r="309" spans="2:12" x14ac:dyDescent="0.3">
      <c r="B309" s="10"/>
      <c r="C309" s="10">
        <v>301</v>
      </c>
      <c r="D309" s="10" t="s">
        <v>468</v>
      </c>
      <c r="E309" s="54">
        <v>28</v>
      </c>
      <c r="F309" s="10"/>
      <c r="G309" s="10">
        <v>1</v>
      </c>
      <c r="H309" s="12">
        <v>261</v>
      </c>
      <c r="I309" s="12">
        <f t="shared" si="10"/>
        <v>0.10727969348659004</v>
      </c>
    </row>
    <row r="310" spans="2:12" x14ac:dyDescent="0.3">
      <c r="B310" s="10"/>
      <c r="C310" s="10">
        <v>302</v>
      </c>
      <c r="D310" s="10" t="s">
        <v>937</v>
      </c>
      <c r="E310" s="54">
        <v>120.5</v>
      </c>
      <c r="F310" s="10"/>
      <c r="G310" s="10">
        <v>1</v>
      </c>
      <c r="H310" s="12">
        <v>521</v>
      </c>
      <c r="I310" s="12">
        <f t="shared" si="10"/>
        <v>0.23128598848368523</v>
      </c>
    </row>
    <row r="311" spans="2:12" x14ac:dyDescent="0.3">
      <c r="B311" s="10"/>
      <c r="C311" s="10">
        <v>303</v>
      </c>
      <c r="D311" s="10" t="s">
        <v>542</v>
      </c>
      <c r="E311" s="54">
        <v>120.5</v>
      </c>
      <c r="F311" s="10"/>
      <c r="G311" s="10">
        <v>1</v>
      </c>
      <c r="H311" s="12">
        <v>521</v>
      </c>
      <c r="I311" s="12">
        <f t="shared" si="10"/>
        <v>0.23128598848368523</v>
      </c>
    </row>
    <row r="312" spans="2:12" x14ac:dyDescent="0.3">
      <c r="B312" s="10"/>
      <c r="C312" s="10">
        <v>304</v>
      </c>
      <c r="D312" s="10" t="s">
        <v>543</v>
      </c>
      <c r="E312" s="54">
        <v>127</v>
      </c>
      <c r="F312" s="10"/>
      <c r="G312" s="10">
        <v>1</v>
      </c>
      <c r="H312" s="12">
        <v>521</v>
      </c>
      <c r="I312" s="12">
        <f t="shared" si="10"/>
        <v>0.2437619961612284</v>
      </c>
    </row>
    <row r="313" spans="2:12" x14ac:dyDescent="0.3">
      <c r="B313" s="10"/>
      <c r="C313" s="10">
        <v>305</v>
      </c>
      <c r="D313" s="10" t="s">
        <v>543</v>
      </c>
      <c r="E313" s="54">
        <v>127</v>
      </c>
      <c r="F313" s="10"/>
      <c r="G313" s="10">
        <v>1</v>
      </c>
      <c r="H313" s="12">
        <v>521</v>
      </c>
      <c r="I313" s="12">
        <f t="shared" si="10"/>
        <v>0.2437619961612284</v>
      </c>
    </row>
    <row r="314" spans="2:12" x14ac:dyDescent="0.3">
      <c r="B314" s="10"/>
      <c r="C314" s="10">
        <v>306</v>
      </c>
      <c r="D314" s="10" t="s">
        <v>936</v>
      </c>
      <c r="E314" s="54">
        <v>300</v>
      </c>
      <c r="F314" s="10"/>
      <c r="G314" s="10">
        <v>1</v>
      </c>
      <c r="H314" s="12">
        <v>521</v>
      </c>
      <c r="I314" s="12">
        <f t="shared" si="10"/>
        <v>0.57581573896353166</v>
      </c>
    </row>
    <row r="315" spans="2:12" x14ac:dyDescent="0.3">
      <c r="B315" s="10"/>
      <c r="C315" s="10">
        <v>307</v>
      </c>
      <c r="D315" s="10" t="s">
        <v>544</v>
      </c>
      <c r="E315" s="54">
        <v>300</v>
      </c>
      <c r="F315" s="10"/>
      <c r="G315" s="10">
        <v>1</v>
      </c>
      <c r="H315" s="12">
        <v>521</v>
      </c>
      <c r="I315" s="12">
        <f t="shared" si="10"/>
        <v>0.57581573896353166</v>
      </c>
    </row>
    <row r="316" spans="2:12" x14ac:dyDescent="0.3">
      <c r="B316" s="10"/>
      <c r="C316" s="10">
        <v>308</v>
      </c>
      <c r="D316" s="10" t="s">
        <v>544</v>
      </c>
      <c r="E316" s="54">
        <v>300</v>
      </c>
      <c r="F316" s="10"/>
      <c r="G316" s="10">
        <v>1</v>
      </c>
      <c r="H316" s="12">
        <v>521</v>
      </c>
      <c r="I316" s="12">
        <f t="shared" si="10"/>
        <v>0.57581573896353166</v>
      </c>
      <c r="J316" s="21" t="s">
        <v>807</v>
      </c>
      <c r="K316" s="72">
        <f>SUM(I143:I316)</f>
        <v>229.0916443156851</v>
      </c>
      <c r="L316" s="23">
        <f>COUNT(I143:I316)</f>
        <v>171</v>
      </c>
    </row>
    <row r="317" spans="2:12" x14ac:dyDescent="0.3">
      <c r="B317" s="11" t="s">
        <v>545</v>
      </c>
      <c r="C317" s="10"/>
      <c r="D317" s="10"/>
      <c r="E317" s="54"/>
      <c r="F317" s="10"/>
      <c r="G317" s="10"/>
      <c r="H317" s="12"/>
      <c r="I317" s="12"/>
    </row>
    <row r="318" spans="2:12" x14ac:dyDescent="0.3">
      <c r="B318" s="10"/>
      <c r="C318" s="10">
        <v>309</v>
      </c>
      <c r="D318" s="10" t="s">
        <v>217</v>
      </c>
      <c r="E318" s="54">
        <v>3.85</v>
      </c>
      <c r="F318" s="10"/>
      <c r="G318" s="10">
        <v>3</v>
      </c>
      <c r="H318" s="12">
        <v>52</v>
      </c>
      <c r="I318" s="12">
        <f t="shared" ref="I318:I361" si="11">+(E318*G318)/H318</f>
        <v>0.22211538461538463</v>
      </c>
    </row>
    <row r="319" spans="2:12" x14ac:dyDescent="0.3">
      <c r="B319" s="10"/>
      <c r="C319" s="10">
        <v>310</v>
      </c>
      <c r="D319" s="10" t="s">
        <v>218</v>
      </c>
      <c r="E319" s="54">
        <v>25</v>
      </c>
      <c r="F319" s="10"/>
      <c r="G319" s="10">
        <v>1</v>
      </c>
      <c r="H319" s="12">
        <v>104</v>
      </c>
      <c r="I319" s="12">
        <f t="shared" si="11"/>
        <v>0.24038461538461539</v>
      </c>
    </row>
    <row r="320" spans="2:12" x14ac:dyDescent="0.3">
      <c r="B320" s="10"/>
      <c r="C320" s="10">
        <v>311</v>
      </c>
      <c r="D320" s="10" t="s">
        <v>546</v>
      </c>
      <c r="E320" s="54">
        <v>100</v>
      </c>
      <c r="F320" s="10"/>
      <c r="G320" s="10">
        <v>1</v>
      </c>
      <c r="H320" s="12">
        <v>104</v>
      </c>
      <c r="I320" s="12">
        <f t="shared" si="11"/>
        <v>0.96153846153846156</v>
      </c>
    </row>
    <row r="321" spans="2:9" x14ac:dyDescent="0.3">
      <c r="B321" s="10"/>
      <c r="C321" s="10">
        <v>312</v>
      </c>
      <c r="D321" s="10" t="s">
        <v>220</v>
      </c>
      <c r="E321" s="54">
        <v>18.5</v>
      </c>
      <c r="F321" s="10"/>
      <c r="G321" s="10">
        <v>1</v>
      </c>
      <c r="H321" s="12">
        <v>26</v>
      </c>
      <c r="I321" s="12">
        <f t="shared" si="11"/>
        <v>0.71153846153846156</v>
      </c>
    </row>
    <row r="322" spans="2:9" x14ac:dyDescent="0.3">
      <c r="B322" s="10"/>
      <c r="C322" s="10">
        <v>313</v>
      </c>
      <c r="D322" s="10" t="s">
        <v>221</v>
      </c>
      <c r="E322" s="54">
        <v>50.5</v>
      </c>
      <c r="F322" s="10"/>
      <c r="G322" s="10">
        <v>1</v>
      </c>
      <c r="H322" s="12">
        <v>52</v>
      </c>
      <c r="I322" s="12">
        <f t="shared" si="11"/>
        <v>0.97115384615384615</v>
      </c>
    </row>
    <row r="323" spans="2:9" x14ac:dyDescent="0.3">
      <c r="B323" s="10"/>
      <c r="C323" s="10">
        <v>314</v>
      </c>
      <c r="D323" s="10" t="s">
        <v>547</v>
      </c>
      <c r="E323" s="54">
        <v>1.5</v>
      </c>
      <c r="F323" s="10"/>
      <c r="G323" s="10">
        <v>1</v>
      </c>
      <c r="H323" s="12">
        <v>52</v>
      </c>
      <c r="I323" s="12">
        <f t="shared" si="11"/>
        <v>2.8846153846153848E-2</v>
      </c>
    </row>
    <row r="324" spans="2:9" x14ac:dyDescent="0.3">
      <c r="B324" s="10"/>
      <c r="C324" s="10">
        <v>315</v>
      </c>
      <c r="D324" s="10" t="s">
        <v>548</v>
      </c>
      <c r="E324" s="54">
        <v>5</v>
      </c>
      <c r="F324" s="10"/>
      <c r="G324" s="10">
        <v>1</v>
      </c>
      <c r="H324" s="12">
        <v>52</v>
      </c>
      <c r="I324" s="12">
        <f t="shared" si="11"/>
        <v>9.6153846153846159E-2</v>
      </c>
    </row>
    <row r="325" spans="2:9" x14ac:dyDescent="0.3">
      <c r="B325" s="10"/>
      <c r="C325" s="10">
        <v>316</v>
      </c>
      <c r="D325" s="10" t="s">
        <v>549</v>
      </c>
      <c r="E325" s="54">
        <v>0.37</v>
      </c>
      <c r="F325" s="10"/>
      <c r="G325" s="10">
        <v>1</v>
      </c>
      <c r="H325" s="12">
        <v>9</v>
      </c>
      <c r="I325" s="12">
        <f t="shared" si="11"/>
        <v>4.1111111111111112E-2</v>
      </c>
    </row>
    <row r="326" spans="2:9" x14ac:dyDescent="0.3">
      <c r="B326" s="10"/>
      <c r="C326" s="10">
        <v>317</v>
      </c>
      <c r="D326" s="10" t="s">
        <v>224</v>
      </c>
      <c r="E326" s="54">
        <v>0.5</v>
      </c>
      <c r="F326" s="10"/>
      <c r="G326" s="10">
        <v>1</v>
      </c>
      <c r="H326" s="12">
        <v>9</v>
      </c>
      <c r="I326" s="12">
        <f t="shared" si="11"/>
        <v>5.5555555555555552E-2</v>
      </c>
    </row>
    <row r="327" spans="2:9" x14ac:dyDescent="0.3">
      <c r="B327" s="10"/>
      <c r="C327" s="10">
        <v>318</v>
      </c>
      <c r="D327" s="10" t="s">
        <v>388</v>
      </c>
      <c r="E327" s="54">
        <v>1</v>
      </c>
      <c r="F327" s="10"/>
      <c r="G327" s="10">
        <v>1</v>
      </c>
      <c r="H327" s="12">
        <v>52</v>
      </c>
      <c r="I327" s="12">
        <f t="shared" si="11"/>
        <v>1.9230769230769232E-2</v>
      </c>
    </row>
    <row r="328" spans="2:9" x14ac:dyDescent="0.3">
      <c r="B328" s="10"/>
      <c r="C328" s="10">
        <v>319</v>
      </c>
      <c r="D328" s="10" t="s">
        <v>324</v>
      </c>
      <c r="E328" s="54">
        <v>1.2</v>
      </c>
      <c r="F328" s="10"/>
      <c r="G328" s="10">
        <v>1</v>
      </c>
      <c r="H328" s="12">
        <v>261</v>
      </c>
      <c r="I328" s="12">
        <f t="shared" si="11"/>
        <v>4.5977011494252873E-3</v>
      </c>
    </row>
    <row r="329" spans="2:9" x14ac:dyDescent="0.3">
      <c r="B329" s="10"/>
      <c r="C329" s="10">
        <v>320</v>
      </c>
      <c r="D329" s="10" t="s">
        <v>550</v>
      </c>
      <c r="E329" s="54">
        <v>40</v>
      </c>
      <c r="F329" s="10"/>
      <c r="G329" s="10">
        <v>1</v>
      </c>
      <c r="H329" s="12">
        <v>8</v>
      </c>
      <c r="I329" s="12">
        <f t="shared" si="11"/>
        <v>5</v>
      </c>
    </row>
    <row r="330" spans="2:9" x14ac:dyDescent="0.3">
      <c r="B330" s="10"/>
      <c r="C330" s="10">
        <v>321</v>
      </c>
      <c r="D330" s="10" t="s">
        <v>551</v>
      </c>
      <c r="E330" s="54">
        <v>6.99</v>
      </c>
      <c r="F330" s="10"/>
      <c r="G330" s="10">
        <v>1</v>
      </c>
      <c r="H330" s="12">
        <v>6</v>
      </c>
      <c r="I330" s="12">
        <f t="shared" si="11"/>
        <v>1.165</v>
      </c>
    </row>
    <row r="331" spans="2:9" x14ac:dyDescent="0.3">
      <c r="B331" s="10"/>
      <c r="C331" s="10">
        <v>322</v>
      </c>
      <c r="D331" s="10" t="s">
        <v>552</v>
      </c>
      <c r="E331" s="54">
        <v>7.99</v>
      </c>
      <c r="F331" s="10"/>
      <c r="G331" s="10">
        <v>1</v>
      </c>
      <c r="H331" s="12">
        <v>104</v>
      </c>
      <c r="I331" s="12">
        <f t="shared" si="11"/>
        <v>7.6826923076923084E-2</v>
      </c>
    </row>
    <row r="332" spans="2:9" x14ac:dyDescent="0.3">
      <c r="B332" s="10"/>
      <c r="C332" s="10">
        <v>323</v>
      </c>
      <c r="D332" s="10" t="s">
        <v>553</v>
      </c>
      <c r="E332" s="54">
        <v>19.989999999999998</v>
      </c>
      <c r="F332" s="10"/>
      <c r="G332" s="10">
        <v>1</v>
      </c>
      <c r="H332" s="12">
        <v>104</v>
      </c>
      <c r="I332" s="12">
        <f t="shared" si="11"/>
        <v>0.19221153846153843</v>
      </c>
    </row>
    <row r="333" spans="2:9" x14ac:dyDescent="0.3">
      <c r="B333" s="10"/>
      <c r="C333" s="10">
        <v>324</v>
      </c>
      <c r="D333" s="10" t="s">
        <v>554</v>
      </c>
      <c r="E333" s="54">
        <v>1.5</v>
      </c>
      <c r="F333" s="10"/>
      <c r="G333" s="10">
        <v>1</v>
      </c>
      <c r="H333" s="12">
        <v>4</v>
      </c>
      <c r="I333" s="12">
        <f t="shared" si="11"/>
        <v>0.375</v>
      </c>
    </row>
    <row r="334" spans="2:9" x14ac:dyDescent="0.3">
      <c r="B334" s="10"/>
      <c r="C334" s="10">
        <v>325</v>
      </c>
      <c r="D334" s="10" t="s">
        <v>235</v>
      </c>
      <c r="E334" s="54">
        <v>0.47</v>
      </c>
      <c r="F334" s="10"/>
      <c r="G334" s="10">
        <v>1</v>
      </c>
      <c r="H334" s="12">
        <v>2</v>
      </c>
      <c r="I334" s="12">
        <f t="shared" si="11"/>
        <v>0.23499999999999999</v>
      </c>
    </row>
    <row r="335" spans="2:9" x14ac:dyDescent="0.3">
      <c r="B335" s="10"/>
      <c r="C335" s="10">
        <v>326</v>
      </c>
      <c r="D335" s="10" t="s">
        <v>394</v>
      </c>
      <c r="E335" s="54">
        <v>2</v>
      </c>
      <c r="F335" s="10"/>
      <c r="G335" s="10">
        <v>1</v>
      </c>
      <c r="H335" s="12">
        <v>9</v>
      </c>
      <c r="I335" s="12">
        <f t="shared" si="11"/>
        <v>0.22222222222222221</v>
      </c>
    </row>
    <row r="336" spans="2:9" x14ac:dyDescent="0.3">
      <c r="B336" s="10"/>
      <c r="C336" s="10">
        <v>327</v>
      </c>
      <c r="D336" s="10" t="s">
        <v>555</v>
      </c>
      <c r="E336" s="54">
        <v>2.21</v>
      </c>
      <c r="F336" s="10"/>
      <c r="G336" s="10">
        <v>1</v>
      </c>
      <c r="H336" s="12">
        <v>2</v>
      </c>
      <c r="I336" s="12">
        <f t="shared" si="11"/>
        <v>1.105</v>
      </c>
    </row>
    <row r="337" spans="2:9" x14ac:dyDescent="0.3">
      <c r="B337" s="10"/>
      <c r="C337" s="10">
        <v>328</v>
      </c>
      <c r="D337" s="10" t="s">
        <v>556</v>
      </c>
      <c r="E337" s="54">
        <v>1.7</v>
      </c>
      <c r="F337" s="10"/>
      <c r="G337" s="10">
        <v>1</v>
      </c>
      <c r="H337" s="12">
        <v>4</v>
      </c>
      <c r="I337" s="12">
        <f t="shared" si="11"/>
        <v>0.42499999999999999</v>
      </c>
    </row>
    <row r="338" spans="2:9" x14ac:dyDescent="0.3">
      <c r="B338" s="10"/>
      <c r="C338" s="10">
        <v>329</v>
      </c>
      <c r="D338" s="10" t="s">
        <v>557</v>
      </c>
      <c r="E338" s="54">
        <v>1</v>
      </c>
      <c r="F338" s="10"/>
      <c r="G338" s="10">
        <v>1</v>
      </c>
      <c r="H338" s="12">
        <v>4</v>
      </c>
      <c r="I338" s="12">
        <f t="shared" si="11"/>
        <v>0.25</v>
      </c>
    </row>
    <row r="339" spans="2:9" x14ac:dyDescent="0.3">
      <c r="B339" s="10"/>
      <c r="C339" s="10">
        <v>330</v>
      </c>
      <c r="D339" s="10" t="s">
        <v>558</v>
      </c>
      <c r="E339" s="54">
        <v>1</v>
      </c>
      <c r="F339" s="10"/>
      <c r="G339" s="10">
        <v>1</v>
      </c>
      <c r="H339" s="12">
        <v>4</v>
      </c>
      <c r="I339" s="12">
        <f t="shared" si="11"/>
        <v>0.25</v>
      </c>
    </row>
    <row r="340" spans="2:9" x14ac:dyDescent="0.3">
      <c r="B340" s="10"/>
      <c r="C340" s="10">
        <v>331</v>
      </c>
      <c r="D340" s="10" t="s">
        <v>559</v>
      </c>
      <c r="E340" s="54">
        <v>1.4</v>
      </c>
      <c r="F340" s="10"/>
      <c r="G340" s="10">
        <v>1</v>
      </c>
      <c r="H340" s="12">
        <v>4</v>
      </c>
      <c r="I340" s="12">
        <f t="shared" si="11"/>
        <v>0.35</v>
      </c>
    </row>
    <row r="341" spans="2:9" x14ac:dyDescent="0.3">
      <c r="B341" s="10"/>
      <c r="C341" s="10">
        <v>332</v>
      </c>
      <c r="D341" s="10" t="s">
        <v>560</v>
      </c>
      <c r="E341" s="54">
        <v>2</v>
      </c>
      <c r="F341" s="10"/>
      <c r="G341" s="10">
        <v>1</v>
      </c>
      <c r="H341" s="12">
        <v>5</v>
      </c>
      <c r="I341" s="12">
        <f t="shared" si="11"/>
        <v>0.4</v>
      </c>
    </row>
    <row r="342" spans="2:9" x14ac:dyDescent="0.3">
      <c r="B342" s="10"/>
      <c r="C342" s="10">
        <v>333</v>
      </c>
      <c r="D342" s="10" t="s">
        <v>561</v>
      </c>
      <c r="E342" s="54">
        <v>1.1000000000000001</v>
      </c>
      <c r="F342" s="10"/>
      <c r="G342" s="10">
        <v>1</v>
      </c>
      <c r="H342" s="12">
        <v>4</v>
      </c>
      <c r="I342" s="12">
        <f t="shared" si="11"/>
        <v>0.27500000000000002</v>
      </c>
    </row>
    <row r="343" spans="2:9" x14ac:dyDescent="0.3">
      <c r="B343" s="10"/>
      <c r="C343" s="10">
        <v>334</v>
      </c>
      <c r="D343" s="10" t="s">
        <v>562</v>
      </c>
      <c r="E343" s="54">
        <v>1</v>
      </c>
      <c r="F343" s="10"/>
      <c r="G343" s="10">
        <v>1</v>
      </c>
      <c r="H343" s="12">
        <v>4</v>
      </c>
      <c r="I343" s="12">
        <f t="shared" si="11"/>
        <v>0.25</v>
      </c>
    </row>
    <row r="344" spans="2:9" x14ac:dyDescent="0.3">
      <c r="B344" s="10"/>
      <c r="C344" s="10">
        <v>335</v>
      </c>
      <c r="D344" s="10" t="s">
        <v>563</v>
      </c>
      <c r="E344" s="54">
        <v>1</v>
      </c>
      <c r="F344" s="10"/>
      <c r="G344" s="10">
        <v>1</v>
      </c>
      <c r="H344" s="12">
        <v>18</v>
      </c>
      <c r="I344" s="12">
        <f t="shared" si="11"/>
        <v>5.5555555555555552E-2</v>
      </c>
    </row>
    <row r="345" spans="2:9" x14ac:dyDescent="0.3">
      <c r="B345" s="10"/>
      <c r="C345" s="10">
        <v>336</v>
      </c>
      <c r="D345" s="10" t="s">
        <v>564</v>
      </c>
      <c r="E345" s="54">
        <v>0.95</v>
      </c>
      <c r="F345" s="10"/>
      <c r="G345" s="10">
        <v>1</v>
      </c>
      <c r="H345" s="12">
        <v>4</v>
      </c>
      <c r="I345" s="12">
        <f t="shared" si="11"/>
        <v>0.23749999999999999</v>
      </c>
    </row>
    <row r="346" spans="2:9" x14ac:dyDescent="0.3">
      <c r="B346" s="10"/>
      <c r="C346" s="10">
        <v>337</v>
      </c>
      <c r="D346" s="10" t="s">
        <v>565</v>
      </c>
      <c r="E346" s="54">
        <v>0.8</v>
      </c>
      <c r="F346" s="10"/>
      <c r="G346" s="10">
        <v>1</v>
      </c>
      <c r="H346" s="12">
        <v>4</v>
      </c>
      <c r="I346" s="12">
        <f t="shared" si="11"/>
        <v>0.2</v>
      </c>
    </row>
    <row r="347" spans="2:9" x14ac:dyDescent="0.3">
      <c r="B347" s="10"/>
      <c r="C347" s="10">
        <v>338</v>
      </c>
      <c r="D347" s="10" t="s">
        <v>241</v>
      </c>
      <c r="E347" s="54">
        <v>1</v>
      </c>
      <c r="F347" s="10"/>
      <c r="G347" s="10">
        <v>1</v>
      </c>
      <c r="H347" s="12">
        <v>22</v>
      </c>
      <c r="I347" s="12">
        <f t="shared" si="11"/>
        <v>4.5454545454545456E-2</v>
      </c>
    </row>
    <row r="348" spans="2:9" x14ac:dyDescent="0.3">
      <c r="B348" s="10"/>
      <c r="C348" s="10">
        <v>339</v>
      </c>
      <c r="D348" s="10" t="s">
        <v>566</v>
      </c>
      <c r="E348" s="54">
        <v>24</v>
      </c>
      <c r="F348" s="10"/>
      <c r="G348" s="10">
        <v>1</v>
      </c>
      <c r="H348" s="12">
        <v>52</v>
      </c>
      <c r="I348" s="12">
        <f t="shared" si="11"/>
        <v>0.46153846153846156</v>
      </c>
    </row>
    <row r="349" spans="2:9" x14ac:dyDescent="0.3">
      <c r="B349" s="10"/>
      <c r="C349" s="10">
        <v>340</v>
      </c>
      <c r="D349" s="10" t="s">
        <v>567</v>
      </c>
      <c r="E349" s="54">
        <v>0.86</v>
      </c>
      <c r="F349" s="10"/>
      <c r="G349" s="10">
        <v>2</v>
      </c>
      <c r="H349" s="12">
        <v>4</v>
      </c>
      <c r="I349" s="12">
        <f t="shared" si="11"/>
        <v>0.43</v>
      </c>
    </row>
    <row r="350" spans="2:9" x14ac:dyDescent="0.3">
      <c r="B350" s="10"/>
      <c r="C350" s="10">
        <v>341</v>
      </c>
      <c r="D350" s="10" t="s">
        <v>568</v>
      </c>
      <c r="E350" s="54">
        <v>10</v>
      </c>
      <c r="F350" s="10"/>
      <c r="G350" s="10">
        <v>1</v>
      </c>
      <c r="H350" s="12">
        <v>4</v>
      </c>
      <c r="I350" s="12">
        <f t="shared" si="11"/>
        <v>2.5</v>
      </c>
    </row>
    <row r="351" spans="2:9" x14ac:dyDescent="0.3">
      <c r="B351" s="10"/>
      <c r="C351" s="10">
        <v>342</v>
      </c>
      <c r="D351" s="10" t="s">
        <v>569</v>
      </c>
      <c r="E351" s="54">
        <v>30</v>
      </c>
      <c r="F351" s="10"/>
      <c r="G351" s="10">
        <v>1</v>
      </c>
      <c r="H351" s="12">
        <v>52</v>
      </c>
      <c r="I351" s="12">
        <f t="shared" si="11"/>
        <v>0.57692307692307687</v>
      </c>
    </row>
    <row r="352" spans="2:9" x14ac:dyDescent="0.3">
      <c r="B352" s="10"/>
      <c r="C352" s="10">
        <v>343</v>
      </c>
      <c r="D352" s="10" t="s">
        <v>570</v>
      </c>
      <c r="E352" s="54">
        <v>29</v>
      </c>
      <c r="F352" s="10"/>
      <c r="G352" s="10">
        <v>1</v>
      </c>
      <c r="H352" s="12">
        <v>52</v>
      </c>
      <c r="I352" s="12">
        <f t="shared" si="11"/>
        <v>0.55769230769230771</v>
      </c>
    </row>
    <row r="353" spans="2:12" x14ac:dyDescent="0.3">
      <c r="B353" s="10"/>
      <c r="C353" s="10">
        <v>344</v>
      </c>
      <c r="D353" s="10" t="s">
        <v>571</v>
      </c>
      <c r="E353" s="54">
        <v>16.989999999999998</v>
      </c>
      <c r="F353" s="10"/>
      <c r="G353" s="10">
        <v>1</v>
      </c>
      <c r="H353" s="12">
        <v>52</v>
      </c>
      <c r="I353" s="12">
        <f t="shared" si="11"/>
        <v>0.32673076923076921</v>
      </c>
    </row>
    <row r="354" spans="2:12" x14ac:dyDescent="0.3">
      <c r="B354" s="10"/>
      <c r="C354" s="10">
        <v>345</v>
      </c>
      <c r="D354" s="10" t="s">
        <v>572</v>
      </c>
      <c r="E354" s="54">
        <v>8.49</v>
      </c>
      <c r="F354" s="10"/>
      <c r="G354" s="10">
        <v>1</v>
      </c>
      <c r="H354" s="12">
        <v>104</v>
      </c>
      <c r="I354" s="12">
        <f t="shared" si="11"/>
        <v>8.1634615384615389E-2</v>
      </c>
    </row>
    <row r="355" spans="2:12" x14ac:dyDescent="0.3">
      <c r="B355" s="10"/>
      <c r="C355" s="10">
        <v>346</v>
      </c>
      <c r="D355" s="10" t="s">
        <v>573</v>
      </c>
      <c r="E355" s="54">
        <v>26</v>
      </c>
      <c r="F355" s="10"/>
      <c r="G355" s="10">
        <v>1</v>
      </c>
      <c r="H355" s="12">
        <v>104</v>
      </c>
      <c r="I355" s="12">
        <f t="shared" si="11"/>
        <v>0.25</v>
      </c>
    </row>
    <row r="356" spans="2:12" x14ac:dyDescent="0.3">
      <c r="B356" s="10"/>
      <c r="C356" s="10">
        <v>347</v>
      </c>
      <c r="D356" s="10" t="s">
        <v>574</v>
      </c>
      <c r="E356" s="54">
        <v>5.4</v>
      </c>
      <c r="F356" s="10"/>
      <c r="G356" s="10">
        <v>1</v>
      </c>
      <c r="H356" s="12">
        <v>52</v>
      </c>
      <c r="I356" s="12">
        <f t="shared" si="11"/>
        <v>0.10384615384615385</v>
      </c>
    </row>
    <row r="357" spans="2:12" x14ac:dyDescent="0.3">
      <c r="B357" s="10"/>
      <c r="C357" s="10">
        <v>348</v>
      </c>
      <c r="D357" s="10" t="s">
        <v>324</v>
      </c>
      <c r="E357" s="54">
        <v>1.2</v>
      </c>
      <c r="F357" s="10"/>
      <c r="G357" s="10">
        <v>1</v>
      </c>
      <c r="H357" s="12">
        <v>156</v>
      </c>
      <c r="I357" s="12">
        <f t="shared" si="11"/>
        <v>7.6923076923076919E-3</v>
      </c>
    </row>
    <row r="358" spans="2:12" x14ac:dyDescent="0.3">
      <c r="B358" s="10"/>
      <c r="C358" s="10">
        <v>349</v>
      </c>
      <c r="D358" s="10" t="s">
        <v>575</v>
      </c>
      <c r="E358" s="54">
        <v>1</v>
      </c>
      <c r="F358" s="10"/>
      <c r="G358" s="10">
        <v>1</v>
      </c>
      <c r="H358" s="12">
        <v>4</v>
      </c>
      <c r="I358" s="12">
        <f t="shared" si="11"/>
        <v>0.25</v>
      </c>
    </row>
    <row r="359" spans="2:12" x14ac:dyDescent="0.3">
      <c r="B359" s="10"/>
      <c r="C359" s="10">
        <v>350</v>
      </c>
      <c r="D359" s="10" t="s">
        <v>576</v>
      </c>
      <c r="E359" s="54">
        <v>2</v>
      </c>
      <c r="F359" s="10"/>
      <c r="G359" s="10">
        <v>1</v>
      </c>
      <c r="H359" s="12">
        <v>13</v>
      </c>
      <c r="I359" s="12">
        <f t="shared" si="11"/>
        <v>0.15384615384615385</v>
      </c>
    </row>
    <row r="360" spans="2:12" x14ac:dyDescent="0.3">
      <c r="B360" s="10"/>
      <c r="C360" s="10">
        <v>351</v>
      </c>
      <c r="D360" s="10" t="s">
        <v>577</v>
      </c>
      <c r="E360" s="54">
        <v>5.99</v>
      </c>
      <c r="F360" s="10"/>
      <c r="G360" s="10">
        <v>2</v>
      </c>
      <c r="H360" s="12">
        <v>261</v>
      </c>
      <c r="I360" s="12">
        <f t="shared" si="11"/>
        <v>4.5900383141762452E-2</v>
      </c>
    </row>
    <row r="361" spans="2:12" x14ac:dyDescent="0.3">
      <c r="B361" s="10"/>
      <c r="C361" s="10">
        <v>352</v>
      </c>
      <c r="D361" s="10" t="s">
        <v>578</v>
      </c>
      <c r="E361" s="54">
        <v>27.99</v>
      </c>
      <c r="F361" s="10"/>
      <c r="G361" s="10">
        <v>1</v>
      </c>
      <c r="H361" s="12">
        <v>261</v>
      </c>
      <c r="I361" s="12">
        <f t="shared" si="11"/>
        <v>0.10724137931034482</v>
      </c>
      <c r="J361" s="21" t="s">
        <v>13</v>
      </c>
      <c r="K361" s="72">
        <f>SUM(I318:I361)</f>
        <v>20.315042299654369</v>
      </c>
      <c r="L361" s="23">
        <f>COUNT(I318:I361)</f>
        <v>44</v>
      </c>
    </row>
    <row r="362" spans="2:12" x14ac:dyDescent="0.3">
      <c r="B362" s="11" t="s">
        <v>14</v>
      </c>
      <c r="C362" s="10"/>
      <c r="D362" s="10"/>
      <c r="E362" s="54"/>
      <c r="F362" s="10"/>
      <c r="G362" s="10"/>
      <c r="H362" s="12"/>
      <c r="I362" s="12"/>
    </row>
    <row r="363" spans="2:12" x14ac:dyDescent="0.3">
      <c r="B363" s="10"/>
      <c r="C363" s="10">
        <v>353</v>
      </c>
      <c r="D363" s="10" t="s">
        <v>579</v>
      </c>
      <c r="E363" s="54">
        <v>201.88</v>
      </c>
      <c r="F363" s="10"/>
      <c r="G363" s="10">
        <v>1</v>
      </c>
      <c r="H363" s="12">
        <v>521</v>
      </c>
      <c r="I363" s="12">
        <f t="shared" ref="I363:I372" si="12">+(E363*G363)/H363</f>
        <v>0.38748560460652592</v>
      </c>
    </row>
    <row r="364" spans="2:12" x14ac:dyDescent="0.3">
      <c r="B364" s="10"/>
      <c r="C364" s="10">
        <v>354</v>
      </c>
      <c r="D364" s="10" t="s">
        <v>948</v>
      </c>
      <c r="E364" s="54">
        <v>15</v>
      </c>
      <c r="F364" s="10"/>
      <c r="G364" s="10">
        <v>1</v>
      </c>
      <c r="H364" s="12">
        <v>4</v>
      </c>
      <c r="I364" s="12">
        <f t="shared" si="12"/>
        <v>3.75</v>
      </c>
    </row>
    <row r="365" spans="2:12" x14ac:dyDescent="0.3">
      <c r="B365" s="10"/>
      <c r="C365" s="10">
        <v>355</v>
      </c>
      <c r="D365" s="10" t="s">
        <v>580</v>
      </c>
      <c r="E365" s="54">
        <v>399</v>
      </c>
      <c r="F365" s="10"/>
      <c r="G365" s="10">
        <v>1</v>
      </c>
      <c r="H365" s="12">
        <v>521</v>
      </c>
      <c r="I365" s="12">
        <f t="shared" si="12"/>
        <v>0.76583493282149717</v>
      </c>
    </row>
    <row r="366" spans="2:12" x14ac:dyDescent="0.3">
      <c r="B366" s="10"/>
      <c r="C366" s="10">
        <v>356</v>
      </c>
      <c r="D366" s="10" t="s">
        <v>581</v>
      </c>
      <c r="E366" s="54">
        <v>3.99</v>
      </c>
      <c r="F366" s="10"/>
      <c r="G366" s="10">
        <v>1</v>
      </c>
      <c r="H366" s="12">
        <v>52</v>
      </c>
      <c r="I366" s="12">
        <f t="shared" si="12"/>
        <v>7.6730769230769241E-2</v>
      </c>
    </row>
    <row r="367" spans="2:12" x14ac:dyDescent="0.3">
      <c r="B367" s="10"/>
      <c r="C367" s="10">
        <v>357</v>
      </c>
      <c r="D367" s="10" t="s">
        <v>582</v>
      </c>
      <c r="E367" s="54">
        <v>29.99</v>
      </c>
      <c r="F367" s="10"/>
      <c r="G367" s="10">
        <v>1</v>
      </c>
      <c r="H367" s="12">
        <v>521</v>
      </c>
      <c r="I367" s="12">
        <f t="shared" si="12"/>
        <v>5.7562380038387713E-2</v>
      </c>
    </row>
    <row r="368" spans="2:12" x14ac:dyDescent="0.3">
      <c r="B368" s="10"/>
      <c r="C368" s="10">
        <v>358</v>
      </c>
      <c r="D368" s="10" t="s">
        <v>251</v>
      </c>
      <c r="E368" s="54">
        <v>26.99</v>
      </c>
      <c r="F368" s="10"/>
      <c r="G368" s="10">
        <v>1</v>
      </c>
      <c r="H368" s="12">
        <v>156</v>
      </c>
      <c r="I368" s="12">
        <f t="shared" si="12"/>
        <v>0.17301282051282049</v>
      </c>
    </row>
    <row r="369" spans="2:12" x14ac:dyDescent="0.3">
      <c r="B369" s="10"/>
      <c r="C369" s="10">
        <v>359</v>
      </c>
      <c r="D369" s="10" t="s">
        <v>252</v>
      </c>
      <c r="E369" s="54">
        <v>8.99</v>
      </c>
      <c r="F369" s="10"/>
      <c r="G369" s="10">
        <v>1</v>
      </c>
      <c r="H369" s="12">
        <v>156</v>
      </c>
      <c r="I369" s="12">
        <f t="shared" si="12"/>
        <v>5.7628205128205129E-2</v>
      </c>
    </row>
    <row r="370" spans="2:12" x14ac:dyDescent="0.3">
      <c r="B370" s="10"/>
      <c r="C370" s="10">
        <v>360</v>
      </c>
      <c r="D370" s="10" t="s">
        <v>583</v>
      </c>
      <c r="E370" s="54">
        <v>7.99</v>
      </c>
      <c r="F370" s="10"/>
      <c r="G370" s="10">
        <v>1</v>
      </c>
      <c r="H370" s="12">
        <v>156</v>
      </c>
      <c r="I370" s="12">
        <f t="shared" si="12"/>
        <v>5.1217948717948721E-2</v>
      </c>
    </row>
    <row r="371" spans="2:12" x14ac:dyDescent="0.3">
      <c r="B371" s="10"/>
      <c r="C371" s="10">
        <v>361</v>
      </c>
      <c r="D371" s="10" t="s">
        <v>584</v>
      </c>
      <c r="E371" s="54">
        <v>7895</v>
      </c>
      <c r="F371" s="10"/>
      <c r="G371" s="10">
        <v>1</v>
      </c>
      <c r="H371" s="12">
        <v>250</v>
      </c>
      <c r="I371" s="12">
        <f t="shared" si="12"/>
        <v>31.58</v>
      </c>
    </row>
    <row r="372" spans="2:12" x14ac:dyDescent="0.3">
      <c r="B372" s="10"/>
      <c r="C372" s="10">
        <v>362</v>
      </c>
      <c r="D372" s="10" t="s">
        <v>585</v>
      </c>
      <c r="E372" s="54">
        <v>89.95</v>
      </c>
      <c r="F372" s="10"/>
      <c r="G372" s="10">
        <v>1</v>
      </c>
      <c r="H372" s="12">
        <v>521</v>
      </c>
      <c r="I372" s="12">
        <f t="shared" si="12"/>
        <v>0.17264875239923225</v>
      </c>
      <c r="J372" s="21" t="s">
        <v>14</v>
      </c>
      <c r="K372" s="72">
        <f>SUM(I363:I372)</f>
        <v>37.072121413455385</v>
      </c>
      <c r="L372" s="23">
        <f>COUNT(I363:I372)</f>
        <v>10</v>
      </c>
    </row>
    <row r="373" spans="2:12" x14ac:dyDescent="0.3">
      <c r="B373" s="11" t="s">
        <v>334</v>
      </c>
      <c r="C373" s="10"/>
      <c r="D373" s="10"/>
      <c r="E373" s="54"/>
      <c r="F373" s="10"/>
      <c r="G373" s="10"/>
      <c r="H373" s="12"/>
      <c r="I373" s="12"/>
    </row>
    <row r="374" spans="2:12" x14ac:dyDescent="0.3">
      <c r="B374" s="10"/>
      <c r="C374" s="10">
        <v>363</v>
      </c>
      <c r="D374" s="10" t="s">
        <v>260</v>
      </c>
      <c r="E374" s="54">
        <v>379</v>
      </c>
      <c r="F374" s="10"/>
      <c r="G374" s="10">
        <v>1</v>
      </c>
      <c r="H374" s="12">
        <v>261</v>
      </c>
      <c r="I374" s="12">
        <f t="shared" ref="I374:I390" si="13">+(E374*G374)/H374</f>
        <v>1.4521072796934866</v>
      </c>
    </row>
    <row r="375" spans="2:12" x14ac:dyDescent="0.3">
      <c r="B375" s="10"/>
      <c r="C375" s="10">
        <v>364</v>
      </c>
      <c r="D375" s="10" t="s">
        <v>586</v>
      </c>
      <c r="E375" s="54">
        <v>5.99</v>
      </c>
      <c r="F375" s="10"/>
      <c r="G375" s="10">
        <v>1</v>
      </c>
      <c r="H375" s="12">
        <v>4.3</v>
      </c>
      <c r="I375" s="12">
        <f t="shared" si="13"/>
        <v>1.3930232558139537</v>
      </c>
    </row>
    <row r="376" spans="2:12" x14ac:dyDescent="0.3">
      <c r="B376" s="10"/>
      <c r="C376" s="10">
        <v>365</v>
      </c>
      <c r="D376" s="10" t="s">
        <v>587</v>
      </c>
      <c r="E376" s="54">
        <v>160</v>
      </c>
      <c r="F376" s="10"/>
      <c r="G376" s="10">
        <v>1</v>
      </c>
      <c r="H376" s="12">
        <v>313</v>
      </c>
      <c r="I376" s="12">
        <f t="shared" si="13"/>
        <v>0.51118210862619806</v>
      </c>
    </row>
    <row r="377" spans="2:12" x14ac:dyDescent="0.3">
      <c r="B377" s="10"/>
      <c r="C377" s="10">
        <v>366</v>
      </c>
      <c r="D377" s="10" t="s">
        <v>258</v>
      </c>
      <c r="E377" s="54">
        <v>29</v>
      </c>
      <c r="F377" s="10"/>
      <c r="G377" s="10">
        <v>1</v>
      </c>
      <c r="H377" s="12">
        <v>261</v>
      </c>
      <c r="I377" s="12">
        <f t="shared" si="13"/>
        <v>0.1111111111111111</v>
      </c>
    </row>
    <row r="378" spans="2:12" x14ac:dyDescent="0.3">
      <c r="B378" s="10"/>
      <c r="C378" s="10">
        <v>367</v>
      </c>
      <c r="D378" s="10" t="s">
        <v>588</v>
      </c>
      <c r="E378" s="54">
        <v>3.49</v>
      </c>
      <c r="F378" s="10"/>
      <c r="G378" s="10">
        <v>1</v>
      </c>
      <c r="H378" s="12">
        <v>52</v>
      </c>
      <c r="I378" s="12">
        <f t="shared" si="13"/>
        <v>6.7115384615384618E-2</v>
      </c>
    </row>
    <row r="379" spans="2:12" x14ac:dyDescent="0.3">
      <c r="B379" s="10"/>
      <c r="C379" s="10">
        <v>368</v>
      </c>
      <c r="D379" s="10" t="s">
        <v>589</v>
      </c>
      <c r="E379" s="54">
        <v>6.99</v>
      </c>
      <c r="F379" s="10"/>
      <c r="G379" s="10">
        <v>1</v>
      </c>
      <c r="H379" s="12">
        <v>52</v>
      </c>
      <c r="I379" s="12">
        <f t="shared" si="13"/>
        <v>0.13442307692307692</v>
      </c>
    </row>
    <row r="380" spans="2:12" x14ac:dyDescent="0.3">
      <c r="B380" s="10"/>
      <c r="C380" s="10">
        <v>369</v>
      </c>
      <c r="D380" s="10" t="s">
        <v>590</v>
      </c>
      <c r="E380" s="54">
        <v>3.99</v>
      </c>
      <c r="F380" s="10"/>
      <c r="G380" s="10">
        <v>1</v>
      </c>
      <c r="H380" s="12">
        <v>52</v>
      </c>
      <c r="I380" s="12">
        <f t="shared" si="13"/>
        <v>7.6730769230769241E-2</v>
      </c>
    </row>
    <row r="381" spans="2:12" x14ac:dyDescent="0.3">
      <c r="B381" s="10"/>
      <c r="C381" s="10">
        <v>370</v>
      </c>
      <c r="D381" s="10" t="s">
        <v>591</v>
      </c>
      <c r="E381" s="54">
        <v>120</v>
      </c>
      <c r="F381" s="10"/>
      <c r="G381" s="10">
        <v>1</v>
      </c>
      <c r="H381" s="12">
        <v>52</v>
      </c>
      <c r="I381" s="12">
        <f t="shared" si="13"/>
        <v>2.3076923076923075</v>
      </c>
    </row>
    <row r="382" spans="2:12" x14ac:dyDescent="0.3">
      <c r="B382" s="10"/>
      <c r="C382" s="10">
        <v>371</v>
      </c>
      <c r="D382" s="10" t="s">
        <v>592</v>
      </c>
      <c r="E382" s="54">
        <v>90</v>
      </c>
      <c r="F382" s="10"/>
      <c r="G382" s="10">
        <v>1</v>
      </c>
      <c r="H382" s="12">
        <v>52</v>
      </c>
      <c r="I382" s="12">
        <f t="shared" si="13"/>
        <v>1.7307692307692308</v>
      </c>
    </row>
    <row r="383" spans="2:12" x14ac:dyDescent="0.3">
      <c r="B383" s="10"/>
      <c r="C383" s="10">
        <v>374</v>
      </c>
      <c r="D383" s="10" t="s">
        <v>1306</v>
      </c>
      <c r="E383" s="54">
        <v>20</v>
      </c>
      <c r="F383" s="10"/>
      <c r="G383" s="10">
        <v>1</v>
      </c>
      <c r="H383" s="12">
        <v>1</v>
      </c>
      <c r="I383" s="12">
        <f t="shared" si="13"/>
        <v>20</v>
      </c>
    </row>
    <row r="384" spans="2:12" x14ac:dyDescent="0.3">
      <c r="B384" s="10"/>
      <c r="C384" s="10">
        <v>375</v>
      </c>
      <c r="D384" s="10" t="s">
        <v>593</v>
      </c>
      <c r="E384" s="54">
        <v>120</v>
      </c>
      <c r="F384" s="10"/>
      <c r="G384" s="10">
        <v>1</v>
      </c>
      <c r="H384" s="12">
        <v>52</v>
      </c>
      <c r="I384" s="12">
        <f t="shared" si="13"/>
        <v>2.3076923076923075</v>
      </c>
    </row>
    <row r="385" spans="2:12" x14ac:dyDescent="0.3">
      <c r="B385" s="10"/>
      <c r="C385" s="10">
        <v>376</v>
      </c>
      <c r="D385" s="10" t="s">
        <v>594</v>
      </c>
      <c r="E385" s="54">
        <v>27</v>
      </c>
      <c r="F385" s="10"/>
      <c r="G385" s="10">
        <v>1</v>
      </c>
      <c r="H385" s="12">
        <v>4</v>
      </c>
      <c r="I385" s="12">
        <f t="shared" si="13"/>
        <v>6.75</v>
      </c>
    </row>
    <row r="386" spans="2:12" x14ac:dyDescent="0.3">
      <c r="B386" s="10"/>
      <c r="C386" s="10">
        <v>377</v>
      </c>
      <c r="D386" s="10" t="s">
        <v>266</v>
      </c>
      <c r="E386" s="54">
        <v>154.5</v>
      </c>
      <c r="F386" s="10"/>
      <c r="G386" s="10">
        <v>1</v>
      </c>
      <c r="H386" s="12">
        <v>52</v>
      </c>
      <c r="I386" s="12">
        <f t="shared" si="13"/>
        <v>2.9711538461538463</v>
      </c>
    </row>
    <row r="387" spans="2:12" x14ac:dyDescent="0.3">
      <c r="B387" s="10"/>
      <c r="C387" s="10">
        <v>378</v>
      </c>
      <c r="D387" s="10" t="s">
        <v>595</v>
      </c>
      <c r="E387" s="54">
        <v>35</v>
      </c>
      <c r="F387" s="10"/>
      <c r="G387" s="10">
        <v>1</v>
      </c>
      <c r="H387" s="12">
        <v>52</v>
      </c>
      <c r="I387" s="12">
        <f t="shared" si="13"/>
        <v>0.67307692307692313</v>
      </c>
    </row>
    <row r="388" spans="2:12" x14ac:dyDescent="0.3">
      <c r="B388" s="10"/>
      <c r="C388" s="10">
        <v>379</v>
      </c>
      <c r="D388" s="10" t="s">
        <v>963</v>
      </c>
      <c r="E388" s="54">
        <v>10</v>
      </c>
      <c r="F388" s="10"/>
      <c r="G388" s="10">
        <v>1</v>
      </c>
      <c r="H388" s="12">
        <v>52</v>
      </c>
      <c r="I388" s="12">
        <f t="shared" si="13"/>
        <v>0.19230769230769232</v>
      </c>
    </row>
    <row r="389" spans="2:12" x14ac:dyDescent="0.3">
      <c r="B389" s="10"/>
      <c r="C389" s="10">
        <v>380</v>
      </c>
      <c r="D389" s="10" t="s">
        <v>596</v>
      </c>
      <c r="E389" s="54">
        <v>295</v>
      </c>
      <c r="F389" s="10"/>
      <c r="G389" s="10">
        <v>1</v>
      </c>
      <c r="H389" s="12">
        <v>52</v>
      </c>
      <c r="I389" s="12">
        <f t="shared" si="13"/>
        <v>5.6730769230769234</v>
      </c>
    </row>
    <row r="390" spans="2:12" x14ac:dyDescent="0.3">
      <c r="B390" s="10"/>
      <c r="C390" s="10">
        <v>381</v>
      </c>
      <c r="D390" s="10" t="s">
        <v>794</v>
      </c>
      <c r="E390" s="54">
        <v>258</v>
      </c>
      <c r="F390" s="10"/>
      <c r="G390" s="10">
        <v>1</v>
      </c>
      <c r="H390" s="12">
        <v>52</v>
      </c>
      <c r="I390" s="12">
        <f t="shared" si="13"/>
        <v>4.9615384615384617</v>
      </c>
      <c r="J390" s="21" t="s">
        <v>15</v>
      </c>
      <c r="K390" s="72">
        <f>SUM(I374:I390)</f>
        <v>51.313000678321664</v>
      </c>
      <c r="L390" s="23">
        <f>COUNT(I374:I390)</f>
        <v>17</v>
      </c>
    </row>
    <row r="391" spans="2:12" x14ac:dyDescent="0.3">
      <c r="B391" s="10"/>
      <c r="C391" s="10"/>
      <c r="D391" s="10"/>
      <c r="E391" s="54"/>
      <c r="F391" s="10"/>
      <c r="G391" s="10"/>
      <c r="H391" s="12"/>
      <c r="I391" s="12"/>
    </row>
    <row r="392" spans="2:12" x14ac:dyDescent="0.3">
      <c r="B392" s="10"/>
      <c r="C392" s="10"/>
      <c r="D392" s="10"/>
      <c r="E392" s="54"/>
      <c r="F392" s="10"/>
      <c r="G392" s="10"/>
      <c r="H392" s="12"/>
      <c r="I392" s="12">
        <f>SUM(I4:I390)</f>
        <v>558.327727843611</v>
      </c>
    </row>
  </sheetData>
  <pageMargins left="0.7" right="0.7" top="0.75" bottom="0.75" header="0.3" footer="0.3"/>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5"/>
  <sheetViews>
    <sheetView zoomScale="80" zoomScaleNormal="80" workbookViewId="0">
      <pane ySplit="2" topLeftCell="A146" activePane="bottomLeft" state="frozen"/>
      <selection pane="bottomLeft" activeCell="E169" sqref="E169:I169"/>
    </sheetView>
  </sheetViews>
  <sheetFormatPr defaultColWidth="9" defaultRowHeight="14" x14ac:dyDescent="0.3"/>
  <cols>
    <col min="1" max="1" width="2" style="23" customWidth="1"/>
    <col min="2" max="2" width="25.5" style="23" customWidth="1"/>
    <col min="3" max="3" width="3.83203125" style="23" bestFit="1" customWidth="1"/>
    <col min="4" max="4" width="37.5" style="23" customWidth="1"/>
    <col min="5" max="5" width="14.25" style="55" customWidth="1"/>
    <col min="6" max="6" width="11.58203125" style="23" bestFit="1" customWidth="1"/>
    <col min="7" max="7" width="9" style="75"/>
    <col min="8" max="8" width="17.58203125" style="8" bestFit="1" customWidth="1"/>
    <col min="9" max="9" width="14.33203125" style="8" bestFit="1" customWidth="1"/>
    <col min="10" max="10" width="12.33203125" style="8" customWidth="1"/>
    <col min="11" max="16384" width="9" style="23"/>
  </cols>
  <sheetData>
    <row r="1" spans="2:12" x14ac:dyDescent="0.3">
      <c r="B1" s="71" t="s">
        <v>804</v>
      </c>
    </row>
    <row r="2" spans="2:12" x14ac:dyDescent="0.3">
      <c r="B2" s="11" t="s">
        <v>8</v>
      </c>
      <c r="C2" s="11" t="s">
        <v>0</v>
      </c>
      <c r="D2" s="11" t="s">
        <v>1</v>
      </c>
      <c r="E2" s="56" t="s">
        <v>914</v>
      </c>
      <c r="F2" s="11" t="s">
        <v>3</v>
      </c>
      <c r="G2" s="11" t="s">
        <v>4</v>
      </c>
      <c r="H2" s="13" t="s">
        <v>5</v>
      </c>
      <c r="I2" s="13" t="s">
        <v>6</v>
      </c>
    </row>
    <row r="3" spans="2:12" x14ac:dyDescent="0.3">
      <c r="B3" s="11" t="s">
        <v>7</v>
      </c>
      <c r="C3" s="10"/>
      <c r="D3" s="10"/>
      <c r="E3" s="54"/>
      <c r="F3" s="10"/>
      <c r="G3" s="10"/>
      <c r="H3" s="12"/>
      <c r="I3" s="12"/>
      <c r="J3" s="9"/>
    </row>
    <row r="4" spans="2:12" x14ac:dyDescent="0.3">
      <c r="B4" s="10"/>
      <c r="C4" s="19">
        <v>1</v>
      </c>
      <c r="D4" s="15" t="s">
        <v>406</v>
      </c>
      <c r="E4" s="81">
        <v>1.58</v>
      </c>
      <c r="F4" s="10"/>
      <c r="G4" s="10">
        <v>1</v>
      </c>
      <c r="H4" s="12">
        <v>1.2</v>
      </c>
      <c r="I4" s="12">
        <v>1.58</v>
      </c>
      <c r="L4" s="79"/>
    </row>
    <row r="5" spans="2:12" x14ac:dyDescent="0.3">
      <c r="B5" s="10"/>
      <c r="C5" s="19">
        <v>2</v>
      </c>
      <c r="D5" s="15" t="s">
        <v>597</v>
      </c>
      <c r="E5" s="59">
        <v>0.89</v>
      </c>
      <c r="F5" s="10"/>
      <c r="G5" s="10">
        <v>1</v>
      </c>
      <c r="H5" s="12">
        <v>1.5</v>
      </c>
      <c r="I5" s="12">
        <f t="shared" ref="I5:I36" si="0">+(E5*G5)/H5</f>
        <v>0.59333333333333338</v>
      </c>
      <c r="L5" s="79"/>
    </row>
    <row r="6" spans="2:12" x14ac:dyDescent="0.3">
      <c r="B6" s="10"/>
      <c r="C6" s="19">
        <v>3</v>
      </c>
      <c r="D6" s="15" t="s">
        <v>408</v>
      </c>
      <c r="E6" s="59">
        <v>0.55000000000000004</v>
      </c>
      <c r="F6" s="10"/>
      <c r="G6" s="10">
        <v>1</v>
      </c>
      <c r="H6" s="12">
        <v>1</v>
      </c>
      <c r="I6" s="12">
        <f t="shared" si="0"/>
        <v>0.55000000000000004</v>
      </c>
      <c r="L6" s="79"/>
    </row>
    <row r="7" spans="2:12" x14ac:dyDescent="0.3">
      <c r="B7" s="10"/>
      <c r="C7" s="19">
        <v>4</v>
      </c>
      <c r="D7" s="15" t="s">
        <v>17</v>
      </c>
      <c r="E7" s="59">
        <v>1.1499999999999999</v>
      </c>
      <c r="F7" s="10"/>
      <c r="G7" s="10">
        <v>1</v>
      </c>
      <c r="H7" s="12">
        <v>1</v>
      </c>
      <c r="I7" s="12">
        <f t="shared" si="0"/>
        <v>1.1499999999999999</v>
      </c>
      <c r="L7" s="79"/>
    </row>
    <row r="8" spans="2:12" x14ac:dyDescent="0.3">
      <c r="B8" s="10"/>
      <c r="C8" s="19">
        <v>5</v>
      </c>
      <c r="D8" s="15" t="s">
        <v>18</v>
      </c>
      <c r="E8" s="59">
        <v>5.27</v>
      </c>
      <c r="F8" s="10"/>
      <c r="G8" s="10">
        <v>1</v>
      </c>
      <c r="H8" s="12">
        <v>5</v>
      </c>
      <c r="I8" s="12">
        <f t="shared" si="0"/>
        <v>1.0539999999999998</v>
      </c>
      <c r="L8" s="79"/>
    </row>
    <row r="9" spans="2:12" x14ac:dyDescent="0.3">
      <c r="B9" s="10"/>
      <c r="C9" s="19">
        <v>6</v>
      </c>
      <c r="D9" s="15" t="s">
        <v>409</v>
      </c>
      <c r="E9" s="59">
        <v>1.31</v>
      </c>
      <c r="F9" s="10"/>
      <c r="G9" s="10">
        <v>1</v>
      </c>
      <c r="H9" s="12">
        <v>4</v>
      </c>
      <c r="I9" s="12">
        <f t="shared" si="0"/>
        <v>0.32750000000000001</v>
      </c>
      <c r="L9" s="79"/>
    </row>
    <row r="10" spans="2:12" x14ac:dyDescent="0.3">
      <c r="B10" s="10"/>
      <c r="C10" s="19">
        <v>7</v>
      </c>
      <c r="D10" s="15" t="s">
        <v>19</v>
      </c>
      <c r="E10" s="59">
        <v>0.89</v>
      </c>
      <c r="F10" s="10"/>
      <c r="G10" s="10">
        <v>1</v>
      </c>
      <c r="H10" s="12">
        <v>1.1000000000000001</v>
      </c>
      <c r="I10" s="12">
        <f t="shared" si="0"/>
        <v>0.80909090909090908</v>
      </c>
      <c r="L10" s="79"/>
    </row>
    <row r="11" spans="2:12" x14ac:dyDescent="0.3">
      <c r="B11" s="10"/>
      <c r="C11" s="19">
        <v>8</v>
      </c>
      <c r="D11" s="15" t="s">
        <v>598</v>
      </c>
      <c r="E11" s="59">
        <v>4.1500000000000004</v>
      </c>
      <c r="F11" s="10"/>
      <c r="G11" s="10">
        <v>1</v>
      </c>
      <c r="H11" s="12">
        <v>1.2</v>
      </c>
      <c r="I11" s="12">
        <f t="shared" si="0"/>
        <v>3.4583333333333339</v>
      </c>
      <c r="L11" s="79"/>
    </row>
    <row r="12" spans="2:12" x14ac:dyDescent="0.3">
      <c r="B12" s="10"/>
      <c r="C12" s="19">
        <v>9</v>
      </c>
      <c r="D12" s="15" t="s">
        <v>21</v>
      </c>
      <c r="E12" s="59">
        <v>3</v>
      </c>
      <c r="F12" s="10"/>
      <c r="G12" s="10">
        <v>1</v>
      </c>
      <c r="H12" s="12">
        <v>1</v>
      </c>
      <c r="I12" s="12">
        <f t="shared" si="0"/>
        <v>3</v>
      </c>
      <c r="L12" s="79"/>
    </row>
    <row r="13" spans="2:12" x14ac:dyDescent="0.3">
      <c r="B13" s="10"/>
      <c r="C13" s="19">
        <v>10</v>
      </c>
      <c r="D13" s="15" t="s">
        <v>22</v>
      </c>
      <c r="E13" s="59">
        <v>1.73</v>
      </c>
      <c r="F13" s="10"/>
      <c r="G13" s="10">
        <v>1</v>
      </c>
      <c r="H13" s="12">
        <v>2</v>
      </c>
      <c r="I13" s="12">
        <f t="shared" si="0"/>
        <v>0.86499999999999999</v>
      </c>
      <c r="L13" s="79"/>
    </row>
    <row r="14" spans="2:12" x14ac:dyDescent="0.3">
      <c r="B14" s="10"/>
      <c r="C14" s="19">
        <v>11</v>
      </c>
      <c r="D14" s="15" t="s">
        <v>23</v>
      </c>
      <c r="E14" s="59">
        <v>1.73</v>
      </c>
      <c r="F14" s="10"/>
      <c r="G14" s="10">
        <v>1</v>
      </c>
      <c r="H14" s="12">
        <v>1</v>
      </c>
      <c r="I14" s="12">
        <f t="shared" si="0"/>
        <v>1.73</v>
      </c>
      <c r="L14" s="79"/>
    </row>
    <row r="15" spans="2:12" x14ac:dyDescent="0.3">
      <c r="B15" s="10"/>
      <c r="C15" s="19">
        <v>12</v>
      </c>
      <c r="D15" s="15" t="s">
        <v>24</v>
      </c>
      <c r="E15" s="59">
        <v>1.7</v>
      </c>
      <c r="F15" s="10"/>
      <c r="G15" s="10">
        <v>1</v>
      </c>
      <c r="H15" s="12">
        <v>1.6</v>
      </c>
      <c r="I15" s="12">
        <f t="shared" si="0"/>
        <v>1.0625</v>
      </c>
      <c r="L15" s="79"/>
    </row>
    <row r="16" spans="2:12" x14ac:dyDescent="0.3">
      <c r="B16" s="10"/>
      <c r="C16" s="19">
        <v>13</v>
      </c>
      <c r="D16" s="15" t="s">
        <v>599</v>
      </c>
      <c r="E16" s="59">
        <v>2.63</v>
      </c>
      <c r="F16" s="10"/>
      <c r="G16" s="10">
        <v>1</v>
      </c>
      <c r="H16" s="12">
        <v>2</v>
      </c>
      <c r="I16" s="12">
        <f t="shared" si="0"/>
        <v>1.3149999999999999</v>
      </c>
      <c r="L16" s="79"/>
    </row>
    <row r="17" spans="2:12" x14ac:dyDescent="0.3">
      <c r="B17" s="10"/>
      <c r="C17" s="19">
        <v>14</v>
      </c>
      <c r="D17" s="15" t="s">
        <v>25</v>
      </c>
      <c r="E17" s="59">
        <v>1.8</v>
      </c>
      <c r="F17" s="10"/>
      <c r="G17" s="10">
        <v>1</v>
      </c>
      <c r="H17" s="12">
        <v>1</v>
      </c>
      <c r="I17" s="12">
        <f t="shared" si="0"/>
        <v>1.8</v>
      </c>
      <c r="L17" s="79"/>
    </row>
    <row r="18" spans="2:12" x14ac:dyDescent="0.3">
      <c r="B18" s="10"/>
      <c r="C18" s="19">
        <v>15</v>
      </c>
      <c r="D18" s="15" t="s">
        <v>26</v>
      </c>
      <c r="E18" s="59">
        <v>2.1</v>
      </c>
      <c r="F18" s="10"/>
      <c r="G18" s="10">
        <v>1</v>
      </c>
      <c r="H18" s="12">
        <v>2</v>
      </c>
      <c r="I18" s="12">
        <f t="shared" si="0"/>
        <v>1.05</v>
      </c>
      <c r="L18" s="79"/>
    </row>
    <row r="19" spans="2:12" x14ac:dyDescent="0.3">
      <c r="B19" s="10"/>
      <c r="C19" s="19">
        <v>16</v>
      </c>
      <c r="D19" s="15" t="s">
        <v>600</v>
      </c>
      <c r="E19" s="59">
        <v>2</v>
      </c>
      <c r="F19" s="10"/>
      <c r="G19" s="10">
        <v>1</v>
      </c>
      <c r="H19" s="12">
        <v>1</v>
      </c>
      <c r="I19" s="12">
        <f t="shared" si="0"/>
        <v>2</v>
      </c>
      <c r="L19" s="79"/>
    </row>
    <row r="20" spans="2:12" x14ac:dyDescent="0.3">
      <c r="B20" s="10"/>
      <c r="C20" s="19">
        <v>17</v>
      </c>
      <c r="D20" s="15" t="s">
        <v>27</v>
      </c>
      <c r="E20" s="59">
        <v>2.1</v>
      </c>
      <c r="F20" s="10"/>
      <c r="G20" s="10">
        <v>1</v>
      </c>
      <c r="H20" s="12">
        <v>4</v>
      </c>
      <c r="I20" s="12">
        <f t="shared" si="0"/>
        <v>0.52500000000000002</v>
      </c>
      <c r="L20" s="79"/>
    </row>
    <row r="21" spans="2:12" x14ac:dyDescent="0.3">
      <c r="B21" s="10"/>
      <c r="C21" s="19">
        <v>18</v>
      </c>
      <c r="D21" s="15" t="s">
        <v>27</v>
      </c>
      <c r="E21" s="59">
        <v>2.63</v>
      </c>
      <c r="F21" s="10"/>
      <c r="G21" s="10">
        <v>1</v>
      </c>
      <c r="H21" s="12">
        <v>3</v>
      </c>
      <c r="I21" s="12">
        <f t="shared" si="0"/>
        <v>0.87666666666666659</v>
      </c>
      <c r="L21" s="79"/>
    </row>
    <row r="22" spans="2:12" x14ac:dyDescent="0.3">
      <c r="B22" s="10"/>
      <c r="C22" s="19">
        <v>19</v>
      </c>
      <c r="D22" s="15" t="s">
        <v>274</v>
      </c>
      <c r="E22" s="59">
        <v>1.26</v>
      </c>
      <c r="F22" s="10"/>
      <c r="G22" s="10">
        <v>1</v>
      </c>
      <c r="H22" s="12">
        <v>2</v>
      </c>
      <c r="I22" s="12">
        <f t="shared" si="0"/>
        <v>0.63</v>
      </c>
      <c r="L22" s="79"/>
    </row>
    <row r="23" spans="2:12" x14ac:dyDescent="0.3">
      <c r="B23" s="10"/>
      <c r="C23" s="19">
        <v>20</v>
      </c>
      <c r="D23" s="15" t="s">
        <v>274</v>
      </c>
      <c r="E23" s="59">
        <v>4.7300000000000004</v>
      </c>
      <c r="F23" s="10"/>
      <c r="G23" s="10">
        <v>1</v>
      </c>
      <c r="H23" s="12">
        <v>5</v>
      </c>
      <c r="I23" s="12">
        <f t="shared" si="0"/>
        <v>0.94600000000000006</v>
      </c>
      <c r="L23" s="79"/>
    </row>
    <row r="24" spans="2:12" x14ac:dyDescent="0.3">
      <c r="B24" s="10"/>
      <c r="C24" s="19">
        <v>21</v>
      </c>
      <c r="D24" s="15" t="s">
        <v>277</v>
      </c>
      <c r="E24" s="59">
        <v>1</v>
      </c>
      <c r="F24" s="10"/>
      <c r="G24" s="10">
        <v>1</v>
      </c>
      <c r="H24" s="12">
        <v>1.3</v>
      </c>
      <c r="I24" s="12">
        <f t="shared" si="0"/>
        <v>0.76923076923076916</v>
      </c>
      <c r="L24" s="79"/>
    </row>
    <row r="25" spans="2:12" x14ac:dyDescent="0.3">
      <c r="B25" s="10"/>
      <c r="C25" s="19">
        <v>22</v>
      </c>
      <c r="D25" s="15" t="s">
        <v>278</v>
      </c>
      <c r="E25" s="59">
        <v>1.58</v>
      </c>
      <c r="F25" s="10"/>
      <c r="G25" s="10">
        <v>1</v>
      </c>
      <c r="H25" s="12">
        <v>1.3</v>
      </c>
      <c r="I25" s="12">
        <f t="shared" si="0"/>
        <v>1.2153846153846155</v>
      </c>
      <c r="L25" s="79"/>
    </row>
    <row r="26" spans="2:12" x14ac:dyDescent="0.3">
      <c r="B26" s="10"/>
      <c r="C26" s="19">
        <v>23</v>
      </c>
      <c r="D26" s="15" t="s">
        <v>423</v>
      </c>
      <c r="E26" s="59">
        <v>2.31</v>
      </c>
      <c r="F26" s="10"/>
      <c r="G26" s="10">
        <v>1</v>
      </c>
      <c r="H26" s="12">
        <v>25</v>
      </c>
      <c r="I26" s="12">
        <f t="shared" si="0"/>
        <v>9.2399999999999996E-2</v>
      </c>
      <c r="L26" s="79"/>
    </row>
    <row r="27" spans="2:12" x14ac:dyDescent="0.3">
      <c r="B27" s="10"/>
      <c r="C27" s="19">
        <v>24</v>
      </c>
      <c r="D27" s="15" t="s">
        <v>31</v>
      </c>
      <c r="E27" s="59">
        <v>2</v>
      </c>
      <c r="F27" s="10"/>
      <c r="G27" s="10">
        <v>1</v>
      </c>
      <c r="H27" s="12">
        <v>1</v>
      </c>
      <c r="I27" s="12">
        <f t="shared" si="0"/>
        <v>2</v>
      </c>
      <c r="L27" s="79"/>
    </row>
    <row r="28" spans="2:12" x14ac:dyDescent="0.3">
      <c r="B28" s="10"/>
      <c r="C28" s="19">
        <v>25</v>
      </c>
      <c r="D28" s="15" t="s">
        <v>601</v>
      </c>
      <c r="E28" s="59">
        <v>2.0499999999999998</v>
      </c>
      <c r="F28" s="10"/>
      <c r="G28" s="10">
        <v>1</v>
      </c>
      <c r="H28" s="12">
        <v>2.1</v>
      </c>
      <c r="I28" s="12">
        <f t="shared" si="0"/>
        <v>0.97619047619047605</v>
      </c>
      <c r="L28" s="79"/>
    </row>
    <row r="29" spans="2:12" x14ac:dyDescent="0.3">
      <c r="B29" s="10"/>
      <c r="C29" s="19">
        <v>26</v>
      </c>
      <c r="D29" s="15" t="s">
        <v>602</v>
      </c>
      <c r="E29" s="59">
        <v>1.58</v>
      </c>
      <c r="F29" s="10"/>
      <c r="G29" s="10">
        <v>2</v>
      </c>
      <c r="H29" s="12">
        <v>1.5</v>
      </c>
      <c r="I29" s="12">
        <f t="shared" si="0"/>
        <v>2.1066666666666669</v>
      </c>
      <c r="L29" s="79"/>
    </row>
    <row r="30" spans="2:12" x14ac:dyDescent="0.3">
      <c r="B30" s="10"/>
      <c r="C30" s="19">
        <v>27</v>
      </c>
      <c r="D30" s="15" t="s">
        <v>411</v>
      </c>
      <c r="E30" s="59">
        <v>0.71</v>
      </c>
      <c r="F30" s="10"/>
      <c r="G30" s="10">
        <v>1</v>
      </c>
      <c r="H30" s="12">
        <v>1</v>
      </c>
      <c r="I30" s="12">
        <f t="shared" si="0"/>
        <v>0.71</v>
      </c>
      <c r="L30" s="79"/>
    </row>
    <row r="31" spans="2:12" x14ac:dyDescent="0.3">
      <c r="B31" s="10"/>
      <c r="C31" s="19">
        <v>28</v>
      </c>
      <c r="D31" s="15" t="s">
        <v>279</v>
      </c>
      <c r="E31" s="59">
        <v>0.79</v>
      </c>
      <c r="F31" s="10"/>
      <c r="G31" s="10">
        <v>1</v>
      </c>
      <c r="H31" s="12">
        <v>1</v>
      </c>
      <c r="I31" s="12">
        <f t="shared" si="0"/>
        <v>0.79</v>
      </c>
      <c r="L31" s="79"/>
    </row>
    <row r="32" spans="2:12" x14ac:dyDescent="0.3">
      <c r="B32" s="10"/>
      <c r="C32" s="19">
        <v>29</v>
      </c>
      <c r="D32" s="15" t="s">
        <v>34</v>
      </c>
      <c r="E32" s="59">
        <v>0.51</v>
      </c>
      <c r="F32" s="10"/>
      <c r="G32" s="10">
        <v>1</v>
      </c>
      <c r="H32" s="12">
        <v>1</v>
      </c>
      <c r="I32" s="12">
        <f t="shared" si="0"/>
        <v>0.51</v>
      </c>
      <c r="L32" s="79"/>
    </row>
    <row r="33" spans="2:12" x14ac:dyDescent="0.3">
      <c r="B33" s="10"/>
      <c r="C33" s="19">
        <v>30</v>
      </c>
      <c r="D33" s="15" t="s">
        <v>35</v>
      </c>
      <c r="E33" s="59">
        <v>0.79</v>
      </c>
      <c r="F33" s="10"/>
      <c r="G33" s="10">
        <v>0.92</v>
      </c>
      <c r="H33" s="12">
        <v>1</v>
      </c>
      <c r="I33" s="12">
        <f t="shared" si="0"/>
        <v>0.72680000000000011</v>
      </c>
      <c r="L33" s="79"/>
    </row>
    <row r="34" spans="2:12" x14ac:dyDescent="0.3">
      <c r="B34" s="10"/>
      <c r="C34" s="19">
        <v>31</v>
      </c>
      <c r="D34" s="15" t="s">
        <v>346</v>
      </c>
      <c r="E34" s="59">
        <v>0.32</v>
      </c>
      <c r="F34" s="10"/>
      <c r="G34" s="10">
        <v>1</v>
      </c>
      <c r="H34" s="12">
        <v>1</v>
      </c>
      <c r="I34" s="12">
        <f t="shared" si="0"/>
        <v>0.32</v>
      </c>
      <c r="L34" s="79"/>
    </row>
    <row r="35" spans="2:12" x14ac:dyDescent="0.3">
      <c r="B35" s="10"/>
      <c r="C35" s="19">
        <v>32</v>
      </c>
      <c r="D35" s="15" t="s">
        <v>36</v>
      </c>
      <c r="E35" s="59">
        <v>2.89</v>
      </c>
      <c r="F35" s="10"/>
      <c r="G35" s="10">
        <v>0.59</v>
      </c>
      <c r="H35" s="12">
        <v>1</v>
      </c>
      <c r="I35" s="12">
        <f t="shared" si="0"/>
        <v>1.7051000000000001</v>
      </c>
      <c r="L35" s="79"/>
    </row>
    <row r="36" spans="2:12" x14ac:dyDescent="0.3">
      <c r="B36" s="10"/>
      <c r="C36" s="19">
        <v>33</v>
      </c>
      <c r="D36" s="15" t="s">
        <v>414</v>
      </c>
      <c r="E36" s="59">
        <v>1.1499999999999999</v>
      </c>
      <c r="F36" s="10"/>
      <c r="G36" s="10">
        <v>1</v>
      </c>
      <c r="H36" s="12">
        <v>1</v>
      </c>
      <c r="I36" s="12">
        <f t="shared" si="0"/>
        <v>1.1499999999999999</v>
      </c>
      <c r="L36" s="79"/>
    </row>
    <row r="37" spans="2:12" x14ac:dyDescent="0.3">
      <c r="B37" s="10"/>
      <c r="C37" s="19">
        <v>34</v>
      </c>
      <c r="D37" s="15" t="s">
        <v>37</v>
      </c>
      <c r="E37" s="59">
        <v>2.09</v>
      </c>
      <c r="F37" s="10"/>
      <c r="G37" s="10">
        <v>1</v>
      </c>
      <c r="H37" s="12">
        <v>1</v>
      </c>
      <c r="I37" s="12">
        <f t="shared" ref="I37:I68" si="1">+(E37*G37)/H37</f>
        <v>2.09</v>
      </c>
      <c r="L37" s="79"/>
    </row>
    <row r="38" spans="2:12" x14ac:dyDescent="0.3">
      <c r="B38" s="10"/>
      <c r="C38" s="19">
        <v>35</v>
      </c>
      <c r="D38" s="15" t="s">
        <v>40</v>
      </c>
      <c r="E38" s="59">
        <v>1.26</v>
      </c>
      <c r="F38" s="10"/>
      <c r="G38" s="10">
        <v>1</v>
      </c>
      <c r="H38" s="12">
        <v>1.9</v>
      </c>
      <c r="I38" s="12">
        <f t="shared" si="1"/>
        <v>0.66315789473684217</v>
      </c>
      <c r="L38" s="79"/>
    </row>
    <row r="39" spans="2:12" x14ac:dyDescent="0.3">
      <c r="B39" s="10"/>
      <c r="C39" s="19">
        <v>36</v>
      </c>
      <c r="D39" s="15" t="s">
        <v>41</v>
      </c>
      <c r="E39" s="59">
        <v>0.56000000000000005</v>
      </c>
      <c r="F39" s="10"/>
      <c r="G39" s="10">
        <v>1</v>
      </c>
      <c r="H39" s="12">
        <v>1</v>
      </c>
      <c r="I39" s="12">
        <f t="shared" si="1"/>
        <v>0.56000000000000005</v>
      </c>
      <c r="L39" s="79"/>
    </row>
    <row r="40" spans="2:12" x14ac:dyDescent="0.3">
      <c r="B40" s="10"/>
      <c r="C40" s="19">
        <v>37</v>
      </c>
      <c r="D40" s="15" t="s">
        <v>42</v>
      </c>
      <c r="E40" s="59">
        <v>0.37</v>
      </c>
      <c r="F40" s="10"/>
      <c r="G40" s="10">
        <v>1</v>
      </c>
      <c r="H40" s="12">
        <v>1</v>
      </c>
      <c r="I40" s="12">
        <f t="shared" si="1"/>
        <v>0.37</v>
      </c>
      <c r="L40" s="79"/>
    </row>
    <row r="41" spans="2:12" x14ac:dyDescent="0.3">
      <c r="B41" s="10"/>
      <c r="C41" s="19">
        <v>38</v>
      </c>
      <c r="D41" s="15" t="s">
        <v>49</v>
      </c>
      <c r="E41" s="59">
        <v>0.6</v>
      </c>
      <c r="F41" s="10"/>
      <c r="G41" s="10">
        <v>1</v>
      </c>
      <c r="H41" s="12">
        <v>1</v>
      </c>
      <c r="I41" s="12">
        <f t="shared" si="1"/>
        <v>0.6</v>
      </c>
      <c r="L41" s="79"/>
    </row>
    <row r="42" spans="2:12" x14ac:dyDescent="0.3">
      <c r="B42" s="10"/>
      <c r="C42" s="19">
        <v>39</v>
      </c>
      <c r="D42" s="15" t="s">
        <v>280</v>
      </c>
      <c r="E42" s="59">
        <v>1</v>
      </c>
      <c r="F42" s="10"/>
      <c r="G42" s="10">
        <v>3</v>
      </c>
      <c r="H42" s="12">
        <v>1</v>
      </c>
      <c r="I42" s="12">
        <f t="shared" si="1"/>
        <v>3</v>
      </c>
      <c r="L42" s="79"/>
    </row>
    <row r="43" spans="2:12" x14ac:dyDescent="0.3">
      <c r="B43" s="10"/>
      <c r="C43" s="19">
        <v>40</v>
      </c>
      <c r="D43" s="15" t="s">
        <v>32</v>
      </c>
      <c r="E43" s="59">
        <v>1.1599999999999999</v>
      </c>
      <c r="F43" s="10"/>
      <c r="G43" s="10">
        <v>1</v>
      </c>
      <c r="H43" s="12">
        <v>10</v>
      </c>
      <c r="I43" s="12">
        <f t="shared" si="1"/>
        <v>0.11599999999999999</v>
      </c>
      <c r="L43" s="79"/>
    </row>
    <row r="44" spans="2:12" x14ac:dyDescent="0.3">
      <c r="B44" s="10"/>
      <c r="C44" s="19">
        <v>41</v>
      </c>
      <c r="D44" s="15" t="s">
        <v>415</v>
      </c>
      <c r="E44" s="59">
        <v>1.26</v>
      </c>
      <c r="F44" s="10"/>
      <c r="G44" s="10">
        <v>1</v>
      </c>
      <c r="H44" s="12">
        <v>7.5</v>
      </c>
      <c r="I44" s="12">
        <f t="shared" si="1"/>
        <v>0.16800000000000001</v>
      </c>
      <c r="L44" s="79"/>
    </row>
    <row r="45" spans="2:12" x14ac:dyDescent="0.3">
      <c r="B45" s="10"/>
      <c r="C45" s="19">
        <v>42</v>
      </c>
      <c r="D45" s="15" t="s">
        <v>281</v>
      </c>
      <c r="E45" s="59">
        <v>0.47</v>
      </c>
      <c r="F45" s="10"/>
      <c r="G45" s="10">
        <v>2</v>
      </c>
      <c r="H45" s="12">
        <v>1</v>
      </c>
      <c r="I45" s="12">
        <f t="shared" si="1"/>
        <v>0.94</v>
      </c>
      <c r="L45" s="79"/>
    </row>
    <row r="46" spans="2:12" x14ac:dyDescent="0.3">
      <c r="B46" s="10"/>
      <c r="C46" s="19">
        <v>43</v>
      </c>
      <c r="D46" s="15" t="s">
        <v>50</v>
      </c>
      <c r="E46" s="59">
        <v>0.84</v>
      </c>
      <c r="F46" s="10"/>
      <c r="G46" s="10">
        <v>1</v>
      </c>
      <c r="H46" s="12">
        <v>1</v>
      </c>
      <c r="I46" s="12">
        <f t="shared" si="1"/>
        <v>0.84</v>
      </c>
      <c r="L46" s="79"/>
    </row>
    <row r="47" spans="2:12" x14ac:dyDescent="0.3">
      <c r="B47" s="10"/>
      <c r="C47" s="19">
        <v>44</v>
      </c>
      <c r="D47" s="15" t="s">
        <v>51</v>
      </c>
      <c r="E47" s="59">
        <v>1.68</v>
      </c>
      <c r="F47" s="10"/>
      <c r="G47" s="10">
        <v>2</v>
      </c>
      <c r="H47" s="12">
        <v>1</v>
      </c>
      <c r="I47" s="12">
        <f t="shared" si="1"/>
        <v>3.36</v>
      </c>
      <c r="L47" s="79"/>
    </row>
    <row r="48" spans="2:12" x14ac:dyDescent="0.3">
      <c r="B48" s="10"/>
      <c r="C48" s="19">
        <v>45</v>
      </c>
      <c r="D48" s="15" t="s">
        <v>603</v>
      </c>
      <c r="E48" s="59">
        <v>2.0499999999999998</v>
      </c>
      <c r="F48" s="10"/>
      <c r="G48" s="10">
        <v>0.35</v>
      </c>
      <c r="H48" s="12">
        <v>1</v>
      </c>
      <c r="I48" s="12">
        <f t="shared" si="1"/>
        <v>0.71749999999999992</v>
      </c>
      <c r="L48" s="79"/>
    </row>
    <row r="49" spans="2:12" x14ac:dyDescent="0.3">
      <c r="B49" s="10"/>
      <c r="C49" s="19">
        <v>46</v>
      </c>
      <c r="D49" s="15" t="s">
        <v>52</v>
      </c>
      <c r="E49" s="59">
        <v>2.25</v>
      </c>
      <c r="F49" s="10"/>
      <c r="G49" s="10">
        <v>1.3</v>
      </c>
      <c r="H49" s="12">
        <v>1</v>
      </c>
      <c r="I49" s="12">
        <f t="shared" si="1"/>
        <v>2.9250000000000003</v>
      </c>
      <c r="L49" s="79"/>
    </row>
    <row r="50" spans="2:12" x14ac:dyDescent="0.3">
      <c r="B50" s="10"/>
      <c r="C50" s="19">
        <v>47</v>
      </c>
      <c r="D50" s="15" t="s">
        <v>604</v>
      </c>
      <c r="E50" s="59">
        <v>0.32</v>
      </c>
      <c r="F50" s="10"/>
      <c r="G50" s="10">
        <v>1</v>
      </c>
      <c r="H50" s="12">
        <v>1</v>
      </c>
      <c r="I50" s="12">
        <f t="shared" si="1"/>
        <v>0.32</v>
      </c>
      <c r="L50" s="79"/>
    </row>
    <row r="51" spans="2:12" x14ac:dyDescent="0.3">
      <c r="B51" s="10"/>
      <c r="C51" s="19">
        <v>48</v>
      </c>
      <c r="D51" s="15" t="s">
        <v>605</v>
      </c>
      <c r="E51" s="59">
        <v>2.31</v>
      </c>
      <c r="F51" s="10"/>
      <c r="G51" s="10">
        <v>0.34</v>
      </c>
      <c r="H51" s="12">
        <v>1</v>
      </c>
      <c r="I51" s="12">
        <f t="shared" si="1"/>
        <v>0.7854000000000001</v>
      </c>
      <c r="L51" s="79"/>
    </row>
    <row r="52" spans="2:12" x14ac:dyDescent="0.3">
      <c r="B52" s="10"/>
      <c r="C52" s="19">
        <v>49</v>
      </c>
      <c r="D52" s="15" t="s">
        <v>54</v>
      </c>
      <c r="E52" s="59">
        <v>1.8</v>
      </c>
      <c r="F52" s="10"/>
      <c r="G52" s="10">
        <v>1</v>
      </c>
      <c r="H52" s="12">
        <v>2.5</v>
      </c>
      <c r="I52" s="12">
        <f t="shared" si="1"/>
        <v>0.72</v>
      </c>
      <c r="L52" s="79"/>
    </row>
    <row r="53" spans="2:12" x14ac:dyDescent="0.3">
      <c r="B53" s="10"/>
      <c r="C53" s="19">
        <v>50</v>
      </c>
      <c r="D53" s="15" t="s">
        <v>419</v>
      </c>
      <c r="E53" s="59">
        <v>2.1</v>
      </c>
      <c r="F53" s="10"/>
      <c r="G53" s="10">
        <v>1</v>
      </c>
      <c r="H53" s="12">
        <v>2</v>
      </c>
      <c r="I53" s="12">
        <f t="shared" si="1"/>
        <v>1.05</v>
      </c>
      <c r="L53" s="79"/>
    </row>
    <row r="54" spans="2:12" x14ac:dyDescent="0.3">
      <c r="B54" s="10"/>
      <c r="C54" s="19">
        <v>51</v>
      </c>
      <c r="D54" s="15" t="s">
        <v>429</v>
      </c>
      <c r="E54" s="59">
        <v>0.55000000000000004</v>
      </c>
      <c r="F54" s="10"/>
      <c r="G54" s="10">
        <v>1</v>
      </c>
      <c r="H54" s="12">
        <v>1</v>
      </c>
      <c r="I54" s="12">
        <f t="shared" si="1"/>
        <v>0.55000000000000004</v>
      </c>
      <c r="L54" s="79"/>
    </row>
    <row r="55" spans="2:12" x14ac:dyDescent="0.3">
      <c r="B55" s="10"/>
      <c r="C55" s="19">
        <v>52</v>
      </c>
      <c r="D55" s="15" t="s">
        <v>606</v>
      </c>
      <c r="E55" s="81">
        <v>3.31</v>
      </c>
      <c r="F55" s="10"/>
      <c r="G55" s="10">
        <v>1</v>
      </c>
      <c r="H55" s="12">
        <v>4</v>
      </c>
      <c r="I55" s="12">
        <f t="shared" si="1"/>
        <v>0.82750000000000001</v>
      </c>
      <c r="L55" s="79"/>
    </row>
    <row r="56" spans="2:12" x14ac:dyDescent="0.3">
      <c r="B56" s="10"/>
      <c r="C56" s="19">
        <v>53</v>
      </c>
      <c r="D56" s="15" t="s">
        <v>607</v>
      </c>
      <c r="E56" s="59">
        <v>0.68</v>
      </c>
      <c r="F56" s="10"/>
      <c r="G56" s="10">
        <v>2</v>
      </c>
      <c r="H56" s="12">
        <v>1</v>
      </c>
      <c r="I56" s="12">
        <f t="shared" si="1"/>
        <v>1.36</v>
      </c>
      <c r="L56" s="79"/>
    </row>
    <row r="57" spans="2:12" x14ac:dyDescent="0.3">
      <c r="B57" s="10"/>
      <c r="C57" s="19">
        <v>54</v>
      </c>
      <c r="D57" s="15" t="s">
        <v>55</v>
      </c>
      <c r="E57" s="59">
        <v>0.89</v>
      </c>
      <c r="F57" s="10"/>
      <c r="G57" s="10">
        <v>1</v>
      </c>
      <c r="H57" s="12">
        <v>1.4</v>
      </c>
      <c r="I57" s="12">
        <f t="shared" si="1"/>
        <v>0.63571428571428579</v>
      </c>
      <c r="L57" s="79"/>
    </row>
    <row r="58" spans="2:12" x14ac:dyDescent="0.3">
      <c r="B58" s="10"/>
      <c r="C58" s="19">
        <v>55</v>
      </c>
      <c r="D58" s="15" t="s">
        <v>55</v>
      </c>
      <c r="E58" s="59">
        <v>0.89</v>
      </c>
      <c r="F58" s="10"/>
      <c r="G58" s="10">
        <v>1</v>
      </c>
      <c r="H58" s="12">
        <v>1</v>
      </c>
      <c r="I58" s="12">
        <f t="shared" si="1"/>
        <v>0.89</v>
      </c>
      <c r="L58" s="79"/>
    </row>
    <row r="59" spans="2:12" x14ac:dyDescent="0.3">
      <c r="B59" s="10"/>
      <c r="C59" s="19">
        <v>56</v>
      </c>
      <c r="D59" s="15" t="s">
        <v>56</v>
      </c>
      <c r="E59" s="59">
        <v>0.79</v>
      </c>
      <c r="F59" s="10"/>
      <c r="G59" s="10">
        <v>1</v>
      </c>
      <c r="H59" s="12">
        <v>6</v>
      </c>
      <c r="I59" s="12">
        <f t="shared" si="1"/>
        <v>0.13166666666666668</v>
      </c>
      <c r="L59" s="79"/>
    </row>
    <row r="60" spans="2:12" x14ac:dyDescent="0.3">
      <c r="B60" s="10"/>
      <c r="C60" s="19">
        <v>57</v>
      </c>
      <c r="D60" s="15" t="s">
        <v>58</v>
      </c>
      <c r="E60" s="59">
        <v>0.59</v>
      </c>
      <c r="F60" s="10"/>
      <c r="G60" s="10">
        <v>3</v>
      </c>
      <c r="H60" s="12">
        <v>1.2</v>
      </c>
      <c r="I60" s="12">
        <f t="shared" si="1"/>
        <v>1.4750000000000001</v>
      </c>
      <c r="L60" s="79"/>
    </row>
    <row r="61" spans="2:12" x14ac:dyDescent="0.3">
      <c r="B61" s="10"/>
      <c r="C61" s="19">
        <v>58</v>
      </c>
      <c r="D61" s="15" t="s">
        <v>285</v>
      </c>
      <c r="E61" s="59">
        <v>1.05</v>
      </c>
      <c r="F61" s="10"/>
      <c r="G61" s="10">
        <v>1</v>
      </c>
      <c r="H61" s="12">
        <v>1.3</v>
      </c>
      <c r="I61" s="12">
        <f t="shared" si="1"/>
        <v>0.80769230769230771</v>
      </c>
      <c r="L61" s="79"/>
    </row>
    <row r="62" spans="2:12" x14ac:dyDescent="0.3">
      <c r="B62" s="10"/>
      <c r="C62" s="19">
        <v>59</v>
      </c>
      <c r="D62" s="15" t="s">
        <v>608</v>
      </c>
      <c r="E62" s="59">
        <v>0.89</v>
      </c>
      <c r="F62" s="10"/>
      <c r="G62" s="10">
        <v>1</v>
      </c>
      <c r="H62" s="12">
        <v>2</v>
      </c>
      <c r="I62" s="12">
        <f t="shared" si="1"/>
        <v>0.44500000000000001</v>
      </c>
      <c r="L62" s="79"/>
    </row>
    <row r="63" spans="2:12" x14ac:dyDescent="0.3">
      <c r="B63" s="10"/>
      <c r="C63" s="19">
        <v>60</v>
      </c>
      <c r="D63" s="15" t="s">
        <v>609</v>
      </c>
      <c r="E63" s="59">
        <v>0.8</v>
      </c>
      <c r="F63" s="10"/>
      <c r="G63" s="10">
        <v>1</v>
      </c>
      <c r="H63" s="12">
        <v>1</v>
      </c>
      <c r="I63" s="12">
        <f t="shared" si="1"/>
        <v>0.8</v>
      </c>
      <c r="L63" s="79"/>
    </row>
    <row r="64" spans="2:12" x14ac:dyDescent="0.3">
      <c r="B64" s="10"/>
      <c r="C64" s="19">
        <v>61</v>
      </c>
      <c r="D64" s="15" t="s">
        <v>60</v>
      </c>
      <c r="E64" s="59">
        <v>2.75</v>
      </c>
      <c r="F64" s="10"/>
      <c r="G64" s="10">
        <v>1</v>
      </c>
      <c r="H64" s="12">
        <v>1</v>
      </c>
      <c r="I64" s="12">
        <f t="shared" si="1"/>
        <v>2.75</v>
      </c>
      <c r="L64" s="79"/>
    </row>
    <row r="65" spans="2:12" x14ac:dyDescent="0.3">
      <c r="B65" s="10"/>
      <c r="C65" s="19">
        <v>62</v>
      </c>
      <c r="D65" s="15" t="s">
        <v>62</v>
      </c>
      <c r="E65" s="59">
        <v>1.5</v>
      </c>
      <c r="F65" s="10"/>
      <c r="G65" s="10">
        <v>1</v>
      </c>
      <c r="H65" s="12">
        <v>5.7</v>
      </c>
      <c r="I65" s="12">
        <f t="shared" si="1"/>
        <v>0.26315789473684209</v>
      </c>
      <c r="L65" s="79"/>
    </row>
    <row r="66" spans="2:12" x14ac:dyDescent="0.3">
      <c r="B66" s="10"/>
      <c r="C66" s="19">
        <v>63</v>
      </c>
      <c r="D66" s="15" t="s">
        <v>63</v>
      </c>
      <c r="E66" s="59">
        <v>1.1000000000000001</v>
      </c>
      <c r="F66" s="10"/>
      <c r="G66" s="10">
        <v>1</v>
      </c>
      <c r="H66" s="12">
        <v>15</v>
      </c>
      <c r="I66" s="12">
        <f t="shared" si="1"/>
        <v>7.3333333333333334E-2</v>
      </c>
      <c r="L66" s="79"/>
    </row>
    <row r="67" spans="2:12" x14ac:dyDescent="0.3">
      <c r="B67" s="10"/>
      <c r="C67" s="19">
        <v>64</v>
      </c>
      <c r="D67" s="15" t="s">
        <v>64</v>
      </c>
      <c r="E67" s="59">
        <v>1.6</v>
      </c>
      <c r="F67" s="10"/>
      <c r="G67" s="10">
        <v>1</v>
      </c>
      <c r="H67" s="12">
        <v>2</v>
      </c>
      <c r="I67" s="12">
        <f t="shared" si="1"/>
        <v>0.8</v>
      </c>
      <c r="L67" s="79"/>
    </row>
    <row r="68" spans="2:12" x14ac:dyDescent="0.3">
      <c r="B68" s="10"/>
      <c r="C68" s="19">
        <v>65</v>
      </c>
      <c r="D68" s="15" t="s">
        <v>357</v>
      </c>
      <c r="E68" s="59">
        <v>3</v>
      </c>
      <c r="F68" s="10"/>
      <c r="G68" s="10">
        <v>1</v>
      </c>
      <c r="H68" s="12">
        <v>14</v>
      </c>
      <c r="I68" s="12">
        <f t="shared" si="1"/>
        <v>0.21428571428571427</v>
      </c>
      <c r="L68" s="79"/>
    </row>
    <row r="69" spans="2:12" x14ac:dyDescent="0.3">
      <c r="B69" s="10"/>
      <c r="C69" s="19">
        <v>66</v>
      </c>
      <c r="D69" s="15" t="s">
        <v>289</v>
      </c>
      <c r="E69" s="59">
        <v>0.7</v>
      </c>
      <c r="F69" s="10"/>
      <c r="G69" s="10">
        <v>1</v>
      </c>
      <c r="H69" s="12">
        <v>1</v>
      </c>
      <c r="I69" s="12">
        <f t="shared" ref="I69:I94" si="2">+(E69*G69)/H69</f>
        <v>0.7</v>
      </c>
      <c r="L69" s="79"/>
    </row>
    <row r="70" spans="2:12" x14ac:dyDescent="0.3">
      <c r="B70" s="10"/>
      <c r="C70" s="19">
        <v>67</v>
      </c>
      <c r="D70" s="15" t="s">
        <v>66</v>
      </c>
      <c r="E70" s="59">
        <v>1.99</v>
      </c>
      <c r="F70" s="10"/>
      <c r="G70" s="10">
        <v>1</v>
      </c>
      <c r="H70" s="12">
        <v>6</v>
      </c>
      <c r="I70" s="12">
        <f t="shared" si="2"/>
        <v>0.33166666666666667</v>
      </c>
      <c r="L70" s="79"/>
    </row>
    <row r="71" spans="2:12" x14ac:dyDescent="0.3">
      <c r="B71" s="10"/>
      <c r="C71" s="19">
        <v>68</v>
      </c>
      <c r="D71" s="15" t="s">
        <v>67</v>
      </c>
      <c r="E71" s="59">
        <v>0.53</v>
      </c>
      <c r="F71" s="10"/>
      <c r="G71" s="10">
        <v>1</v>
      </c>
      <c r="H71" s="12">
        <v>3.5</v>
      </c>
      <c r="I71" s="12">
        <f t="shared" si="2"/>
        <v>0.15142857142857144</v>
      </c>
      <c r="L71" s="79"/>
    </row>
    <row r="72" spans="2:12" x14ac:dyDescent="0.3">
      <c r="B72" s="10"/>
      <c r="C72" s="19">
        <v>69</v>
      </c>
      <c r="D72" s="15" t="s">
        <v>610</v>
      </c>
      <c r="E72" s="59">
        <v>1.4</v>
      </c>
      <c r="F72" s="10"/>
      <c r="G72" s="10">
        <v>1</v>
      </c>
      <c r="H72" s="12">
        <v>1</v>
      </c>
      <c r="I72" s="12">
        <f t="shared" si="2"/>
        <v>1.4</v>
      </c>
      <c r="L72" s="79"/>
    </row>
    <row r="73" spans="2:12" x14ac:dyDescent="0.3">
      <c r="B73" s="10"/>
      <c r="C73" s="19">
        <v>70</v>
      </c>
      <c r="D73" s="15" t="s">
        <v>68</v>
      </c>
      <c r="E73" s="59">
        <v>1.2</v>
      </c>
      <c r="F73" s="10"/>
      <c r="G73" s="10">
        <v>1</v>
      </c>
      <c r="H73" s="12">
        <v>4.4000000000000004</v>
      </c>
      <c r="I73" s="12">
        <f t="shared" si="2"/>
        <v>0.27272727272727271</v>
      </c>
      <c r="L73" s="79"/>
    </row>
    <row r="74" spans="2:12" x14ac:dyDescent="0.3">
      <c r="B74" s="10"/>
      <c r="C74" s="19">
        <v>71</v>
      </c>
      <c r="D74" s="15" t="s">
        <v>287</v>
      </c>
      <c r="E74" s="59">
        <v>0.47</v>
      </c>
      <c r="F74" s="10"/>
      <c r="G74" s="10">
        <v>1</v>
      </c>
      <c r="H74" s="12">
        <v>2</v>
      </c>
      <c r="I74" s="12">
        <f t="shared" si="2"/>
        <v>0.23499999999999999</v>
      </c>
      <c r="L74" s="79"/>
    </row>
    <row r="75" spans="2:12" x14ac:dyDescent="0.3">
      <c r="B75" s="10"/>
      <c r="C75" s="19">
        <v>72</v>
      </c>
      <c r="D75" s="15" t="s">
        <v>287</v>
      </c>
      <c r="E75" s="59">
        <v>0.44</v>
      </c>
      <c r="F75" s="10"/>
      <c r="G75" s="10">
        <v>1</v>
      </c>
      <c r="H75" s="12">
        <v>4</v>
      </c>
      <c r="I75" s="12">
        <f t="shared" si="2"/>
        <v>0.11</v>
      </c>
      <c r="L75" s="79"/>
    </row>
    <row r="76" spans="2:12" x14ac:dyDescent="0.3">
      <c r="B76" s="10"/>
      <c r="C76" s="19">
        <v>73</v>
      </c>
      <c r="D76" s="15" t="s">
        <v>287</v>
      </c>
      <c r="E76" s="59">
        <v>0.44</v>
      </c>
      <c r="F76" s="10"/>
      <c r="G76" s="10">
        <v>1</v>
      </c>
      <c r="H76" s="12">
        <v>3.3</v>
      </c>
      <c r="I76" s="12">
        <f t="shared" si="2"/>
        <v>0.13333333333333333</v>
      </c>
      <c r="L76" s="79"/>
    </row>
    <row r="77" spans="2:12" x14ac:dyDescent="0.3">
      <c r="B77" s="10"/>
      <c r="C77" s="19">
        <v>74</v>
      </c>
      <c r="D77" s="15" t="s">
        <v>611</v>
      </c>
      <c r="E77" s="59">
        <v>0.95</v>
      </c>
      <c r="F77" s="10"/>
      <c r="G77" s="10">
        <v>1</v>
      </c>
      <c r="H77" s="12">
        <v>8</v>
      </c>
      <c r="I77" s="12">
        <f t="shared" si="2"/>
        <v>0.11874999999999999</v>
      </c>
      <c r="L77" s="79"/>
    </row>
    <row r="78" spans="2:12" x14ac:dyDescent="0.3">
      <c r="B78" s="10"/>
      <c r="C78" s="19">
        <v>75</v>
      </c>
      <c r="D78" s="15" t="s">
        <v>612</v>
      </c>
      <c r="E78" s="59">
        <v>1.05</v>
      </c>
      <c r="F78" s="10"/>
      <c r="G78" s="10">
        <v>1</v>
      </c>
      <c r="H78" s="12">
        <v>2</v>
      </c>
      <c r="I78" s="12">
        <f t="shared" si="2"/>
        <v>0.52500000000000002</v>
      </c>
      <c r="L78" s="79"/>
    </row>
    <row r="79" spans="2:12" x14ac:dyDescent="0.3">
      <c r="B79" s="10"/>
      <c r="C79" s="19">
        <v>76</v>
      </c>
      <c r="D79" s="15" t="s">
        <v>613</v>
      </c>
      <c r="E79" s="59">
        <v>0.47</v>
      </c>
      <c r="F79" s="10"/>
      <c r="G79" s="10">
        <v>1</v>
      </c>
      <c r="H79" s="12">
        <v>1</v>
      </c>
      <c r="I79" s="12">
        <f t="shared" si="2"/>
        <v>0.47</v>
      </c>
      <c r="L79" s="79"/>
    </row>
    <row r="80" spans="2:12" x14ac:dyDescent="0.3">
      <c r="B80" s="10"/>
      <c r="C80" s="19">
        <v>77</v>
      </c>
      <c r="D80" s="15" t="s">
        <v>72</v>
      </c>
      <c r="E80" s="59">
        <v>3.05</v>
      </c>
      <c r="F80" s="10"/>
      <c r="G80" s="10">
        <v>0.66</v>
      </c>
      <c r="H80" s="12">
        <v>4</v>
      </c>
      <c r="I80" s="12">
        <f t="shared" si="2"/>
        <v>0.50324999999999998</v>
      </c>
      <c r="L80" s="79"/>
    </row>
    <row r="81" spans="2:12" x14ac:dyDescent="0.3">
      <c r="B81" s="10"/>
      <c r="C81" s="19">
        <v>78</v>
      </c>
      <c r="D81" s="15" t="s">
        <v>73</v>
      </c>
      <c r="E81" s="59">
        <v>2.1</v>
      </c>
      <c r="F81" s="10"/>
      <c r="G81" s="10">
        <v>1</v>
      </c>
      <c r="H81" s="12">
        <v>1.3</v>
      </c>
      <c r="I81" s="12">
        <f t="shared" si="2"/>
        <v>1.6153846153846154</v>
      </c>
      <c r="L81" s="79"/>
    </row>
    <row r="82" spans="2:12" x14ac:dyDescent="0.3">
      <c r="B82" s="10"/>
      <c r="C82" s="19">
        <v>79</v>
      </c>
      <c r="D82" s="15" t="s">
        <v>614</v>
      </c>
      <c r="E82" s="59">
        <v>0.99</v>
      </c>
      <c r="F82" s="10"/>
      <c r="G82" s="10">
        <v>1</v>
      </c>
      <c r="H82" s="12">
        <v>8</v>
      </c>
      <c r="I82" s="12">
        <f t="shared" si="2"/>
        <v>0.12375</v>
      </c>
      <c r="L82" s="79"/>
    </row>
    <row r="83" spans="2:12" x14ac:dyDescent="0.3">
      <c r="B83" s="10"/>
      <c r="C83" s="19">
        <v>80</v>
      </c>
      <c r="D83" s="15" t="s">
        <v>615</v>
      </c>
      <c r="E83" s="59">
        <v>1</v>
      </c>
      <c r="F83" s="10"/>
      <c r="G83" s="10">
        <v>1</v>
      </c>
      <c r="H83" s="12">
        <v>4</v>
      </c>
      <c r="I83" s="12">
        <f t="shared" si="2"/>
        <v>0.25</v>
      </c>
      <c r="L83" s="79"/>
    </row>
    <row r="84" spans="2:12" x14ac:dyDescent="0.3">
      <c r="B84" s="10"/>
      <c r="C84" s="19">
        <v>81</v>
      </c>
      <c r="D84" s="15" t="s">
        <v>615</v>
      </c>
      <c r="E84" s="59">
        <v>1.5</v>
      </c>
      <c r="F84" s="10"/>
      <c r="G84" s="10">
        <v>1</v>
      </c>
      <c r="H84" s="12">
        <v>1</v>
      </c>
      <c r="I84" s="12">
        <f t="shared" si="2"/>
        <v>1.5</v>
      </c>
      <c r="L84" s="79"/>
    </row>
    <row r="85" spans="2:12" x14ac:dyDescent="0.3">
      <c r="B85" s="10"/>
      <c r="C85" s="19">
        <v>82</v>
      </c>
      <c r="D85" s="15" t="s">
        <v>291</v>
      </c>
      <c r="E85" s="59">
        <v>0.89</v>
      </c>
      <c r="F85" s="10"/>
      <c r="G85" s="10">
        <v>1</v>
      </c>
      <c r="H85" s="12">
        <v>4</v>
      </c>
      <c r="I85" s="12">
        <f t="shared" si="2"/>
        <v>0.2225</v>
      </c>
      <c r="L85" s="79"/>
    </row>
    <row r="86" spans="2:12" x14ac:dyDescent="0.3">
      <c r="B86" s="10"/>
      <c r="C86" s="19">
        <v>83</v>
      </c>
      <c r="D86" s="15" t="s">
        <v>362</v>
      </c>
      <c r="E86" s="59">
        <v>0.79</v>
      </c>
      <c r="F86" s="10"/>
      <c r="G86" s="10">
        <v>1</v>
      </c>
      <c r="H86" s="12">
        <v>3</v>
      </c>
      <c r="I86" s="12">
        <f t="shared" si="2"/>
        <v>0.26333333333333336</v>
      </c>
      <c r="L86" s="79"/>
    </row>
    <row r="87" spans="2:12" x14ac:dyDescent="0.3">
      <c r="B87" s="10"/>
      <c r="C87" s="19">
        <v>84</v>
      </c>
      <c r="D87" s="15" t="s">
        <v>75</v>
      </c>
      <c r="E87" s="59">
        <v>1.98</v>
      </c>
      <c r="F87" s="10"/>
      <c r="G87" s="10">
        <v>1</v>
      </c>
      <c r="H87" s="12">
        <v>1</v>
      </c>
      <c r="I87" s="12">
        <f t="shared" si="2"/>
        <v>1.98</v>
      </c>
      <c r="L87" s="79"/>
    </row>
    <row r="88" spans="2:12" x14ac:dyDescent="0.3">
      <c r="B88" s="10"/>
      <c r="C88" s="19">
        <v>85</v>
      </c>
      <c r="D88" s="15" t="s">
        <v>76</v>
      </c>
      <c r="E88" s="59">
        <v>0.74</v>
      </c>
      <c r="F88" s="10"/>
      <c r="G88" s="10">
        <v>1</v>
      </c>
      <c r="H88" s="12">
        <v>11</v>
      </c>
      <c r="I88" s="12">
        <f t="shared" si="2"/>
        <v>6.7272727272727276E-2</v>
      </c>
      <c r="L88" s="79"/>
    </row>
    <row r="89" spans="2:12" x14ac:dyDescent="0.3">
      <c r="B89" s="10"/>
      <c r="C89" s="19">
        <v>86</v>
      </c>
      <c r="D89" s="15" t="s">
        <v>616</v>
      </c>
      <c r="E89" s="59">
        <v>1</v>
      </c>
      <c r="F89" s="10"/>
      <c r="G89" s="10">
        <v>1</v>
      </c>
      <c r="H89" s="12">
        <v>4</v>
      </c>
      <c r="I89" s="12">
        <f t="shared" si="2"/>
        <v>0.25</v>
      </c>
      <c r="L89" s="79"/>
    </row>
    <row r="90" spans="2:12" x14ac:dyDescent="0.3">
      <c r="B90" s="10"/>
      <c r="C90" s="19">
        <v>87</v>
      </c>
      <c r="D90" s="15" t="s">
        <v>617</v>
      </c>
      <c r="E90" s="59">
        <v>0.37</v>
      </c>
      <c r="F90" s="10"/>
      <c r="G90" s="10">
        <v>1</v>
      </c>
      <c r="H90" s="12">
        <v>26</v>
      </c>
      <c r="I90" s="12">
        <f t="shared" si="2"/>
        <v>1.4230769230769231E-2</v>
      </c>
      <c r="L90" s="79"/>
    </row>
    <row r="91" spans="2:12" x14ac:dyDescent="0.3">
      <c r="B91" s="10"/>
      <c r="C91" s="19">
        <v>88</v>
      </c>
      <c r="D91" s="15" t="s">
        <v>433</v>
      </c>
      <c r="E91" s="59">
        <v>1.1000000000000001</v>
      </c>
      <c r="F91" s="10"/>
      <c r="G91" s="10">
        <v>1</v>
      </c>
      <c r="H91" s="12">
        <v>4.0999999999999996</v>
      </c>
      <c r="I91" s="12">
        <f t="shared" si="2"/>
        <v>0.26829268292682934</v>
      </c>
      <c r="L91" s="79"/>
    </row>
    <row r="92" spans="2:12" x14ac:dyDescent="0.3">
      <c r="B92" s="10"/>
      <c r="C92" s="19">
        <v>89</v>
      </c>
      <c r="D92" s="15" t="s">
        <v>434</v>
      </c>
      <c r="E92" s="59">
        <v>1</v>
      </c>
      <c r="F92" s="10"/>
      <c r="G92" s="10">
        <v>1</v>
      </c>
      <c r="H92" s="12">
        <v>2.8</v>
      </c>
      <c r="I92" s="12">
        <f t="shared" si="2"/>
        <v>0.35714285714285715</v>
      </c>
      <c r="L92" s="79"/>
    </row>
    <row r="93" spans="2:12" x14ac:dyDescent="0.3">
      <c r="B93" s="10"/>
      <c r="C93" s="19">
        <v>90</v>
      </c>
      <c r="D93" s="15" t="s">
        <v>368</v>
      </c>
      <c r="E93" s="59">
        <v>25</v>
      </c>
      <c r="F93" s="10"/>
      <c r="G93" s="10">
        <v>1</v>
      </c>
      <c r="H93" s="12">
        <v>52.1</v>
      </c>
      <c r="I93" s="12">
        <f t="shared" si="2"/>
        <v>0.47984644913627639</v>
      </c>
      <c r="L93" s="79"/>
    </row>
    <row r="94" spans="2:12" x14ac:dyDescent="0.3">
      <c r="B94" s="10"/>
      <c r="C94" s="19">
        <v>91</v>
      </c>
      <c r="D94" s="15" t="s">
        <v>436</v>
      </c>
      <c r="E94" s="59">
        <v>35.53</v>
      </c>
      <c r="F94" s="10"/>
      <c r="G94" s="10">
        <v>1</v>
      </c>
      <c r="H94" s="12">
        <v>13</v>
      </c>
      <c r="I94" s="12">
        <f t="shared" si="2"/>
        <v>2.733076923076923</v>
      </c>
      <c r="J94" s="21" t="s">
        <v>802</v>
      </c>
      <c r="K94" s="72">
        <f>SUM(I4:I94)</f>
        <v>84.718591068722915</v>
      </c>
      <c r="L94" s="79">
        <f>COUNT(I4:I94)</f>
        <v>91</v>
      </c>
    </row>
    <row r="95" spans="2:12" x14ac:dyDescent="0.3">
      <c r="B95" s="20" t="s">
        <v>297</v>
      </c>
      <c r="C95" s="10"/>
      <c r="D95" s="19"/>
      <c r="E95" s="60"/>
      <c r="F95" s="10"/>
      <c r="G95" s="10"/>
      <c r="H95" s="12"/>
      <c r="I95" s="12"/>
      <c r="L95" s="79"/>
    </row>
    <row r="96" spans="2:12" x14ac:dyDescent="0.3">
      <c r="B96" s="10"/>
      <c r="C96" s="19">
        <v>92</v>
      </c>
      <c r="D96" s="15" t="s">
        <v>618</v>
      </c>
      <c r="E96" s="59">
        <v>4.1500000000000004</v>
      </c>
      <c r="F96" s="10"/>
      <c r="G96" s="10">
        <v>1</v>
      </c>
      <c r="H96" s="12">
        <v>1</v>
      </c>
      <c r="I96" s="12">
        <f>+(E96*G96)/H96</f>
        <v>4.1500000000000004</v>
      </c>
      <c r="L96" s="79"/>
    </row>
    <row r="97" spans="2:12" x14ac:dyDescent="0.3">
      <c r="B97" s="10"/>
      <c r="C97" s="19">
        <v>93</v>
      </c>
      <c r="D97" s="15" t="s">
        <v>619</v>
      </c>
      <c r="E97" s="59">
        <v>4.4000000000000004</v>
      </c>
      <c r="F97" s="10"/>
      <c r="G97" s="10">
        <v>1</v>
      </c>
      <c r="H97" s="12">
        <v>1</v>
      </c>
      <c r="I97" s="12">
        <f>+(E97*G97)/H97</f>
        <v>4.4000000000000004</v>
      </c>
      <c r="L97" s="79"/>
    </row>
    <row r="98" spans="2:12" x14ac:dyDescent="0.3">
      <c r="B98" s="10"/>
      <c r="C98" s="19">
        <v>94</v>
      </c>
      <c r="D98" s="15" t="s">
        <v>618</v>
      </c>
      <c r="E98" s="59">
        <v>4.1500000000000004</v>
      </c>
      <c r="F98" s="10"/>
      <c r="G98" s="10">
        <v>2</v>
      </c>
      <c r="H98" s="12">
        <v>13.03571429</v>
      </c>
      <c r="I98" s="12">
        <f>+(E98*G98)/H98</f>
        <v>0.63671232855779325</v>
      </c>
      <c r="L98" s="79"/>
    </row>
    <row r="99" spans="2:12" x14ac:dyDescent="0.3">
      <c r="B99" s="10"/>
      <c r="C99" s="19">
        <v>95</v>
      </c>
      <c r="D99" s="15" t="s">
        <v>620</v>
      </c>
      <c r="E99" s="59">
        <v>4.4000000000000004</v>
      </c>
      <c r="F99" s="10"/>
      <c r="G99" s="10">
        <v>2</v>
      </c>
      <c r="H99" s="12">
        <v>13.03571429</v>
      </c>
      <c r="I99" s="12">
        <f>+(E99*G99)/H99</f>
        <v>0.67506849292874471</v>
      </c>
      <c r="J99" s="21" t="s">
        <v>297</v>
      </c>
      <c r="K99" s="72">
        <f>SUM(I96:I99)</f>
        <v>9.8617808214865388</v>
      </c>
      <c r="L99" s="79">
        <f>COUNT(I96:I99)</f>
        <v>4</v>
      </c>
    </row>
    <row r="100" spans="2:12" x14ac:dyDescent="0.3">
      <c r="B100" s="20" t="s">
        <v>437</v>
      </c>
      <c r="C100" s="10"/>
      <c r="D100" s="19"/>
      <c r="E100" s="60"/>
      <c r="F100" s="10"/>
      <c r="G100" s="10"/>
      <c r="H100" s="12"/>
      <c r="I100" s="12"/>
      <c r="L100" s="79"/>
    </row>
    <row r="101" spans="2:12" x14ac:dyDescent="0.3">
      <c r="B101" s="10"/>
      <c r="C101" s="19">
        <v>96</v>
      </c>
      <c r="D101" s="10" t="s">
        <v>80</v>
      </c>
      <c r="E101" s="54">
        <v>8</v>
      </c>
      <c r="F101" s="10"/>
      <c r="G101" s="16">
        <v>3</v>
      </c>
      <c r="H101" s="12">
        <v>52</v>
      </c>
      <c r="I101" s="12">
        <f t="shared" ref="I101:I132" si="3">+(E101*G101)/H101</f>
        <v>0.46153846153846156</v>
      </c>
      <c r="L101" s="79"/>
    </row>
    <row r="102" spans="2:12" x14ac:dyDescent="0.3">
      <c r="B102" s="10"/>
      <c r="C102" s="19">
        <v>97</v>
      </c>
      <c r="D102" s="19" t="s">
        <v>300</v>
      </c>
      <c r="E102" s="60">
        <v>20</v>
      </c>
      <c r="F102" s="10"/>
      <c r="G102" s="16">
        <v>3</v>
      </c>
      <c r="H102" s="12">
        <v>52</v>
      </c>
      <c r="I102" s="12">
        <f t="shared" si="3"/>
        <v>1.1538461538461537</v>
      </c>
      <c r="L102" s="79"/>
    </row>
    <row r="103" spans="2:12" x14ac:dyDescent="0.3">
      <c r="B103" s="10"/>
      <c r="C103" s="19">
        <v>98</v>
      </c>
      <c r="D103" s="19" t="s">
        <v>438</v>
      </c>
      <c r="E103" s="60">
        <v>20</v>
      </c>
      <c r="F103" s="10"/>
      <c r="G103" s="16">
        <v>1</v>
      </c>
      <c r="H103" s="12">
        <v>52</v>
      </c>
      <c r="I103" s="12">
        <f t="shared" si="3"/>
        <v>0.38461538461538464</v>
      </c>
      <c r="L103" s="79"/>
    </row>
    <row r="104" spans="2:12" x14ac:dyDescent="0.3">
      <c r="B104" s="10"/>
      <c r="C104" s="19">
        <v>99</v>
      </c>
      <c r="D104" s="19" t="s">
        <v>79</v>
      </c>
      <c r="E104" s="60">
        <v>10</v>
      </c>
      <c r="F104" s="10"/>
      <c r="G104" s="16">
        <v>2</v>
      </c>
      <c r="H104" s="12">
        <v>52</v>
      </c>
      <c r="I104" s="12">
        <f t="shared" si="3"/>
        <v>0.38461538461538464</v>
      </c>
      <c r="L104" s="79"/>
    </row>
    <row r="105" spans="2:12" x14ac:dyDescent="0.3">
      <c r="B105" s="10"/>
      <c r="C105" s="19">
        <v>100</v>
      </c>
      <c r="D105" s="19" t="s">
        <v>301</v>
      </c>
      <c r="E105" s="60">
        <v>8</v>
      </c>
      <c r="F105" s="10"/>
      <c r="G105" s="16">
        <v>2</v>
      </c>
      <c r="H105" s="12">
        <v>52</v>
      </c>
      <c r="I105" s="12">
        <f t="shared" si="3"/>
        <v>0.30769230769230771</v>
      </c>
      <c r="L105" s="79"/>
    </row>
    <row r="106" spans="2:12" x14ac:dyDescent="0.3">
      <c r="B106" s="10"/>
      <c r="C106" s="19">
        <v>101</v>
      </c>
      <c r="D106" s="19" t="s">
        <v>302</v>
      </c>
      <c r="E106" s="60">
        <v>5</v>
      </c>
      <c r="F106" s="10"/>
      <c r="G106" s="16">
        <v>1</v>
      </c>
      <c r="H106" s="12">
        <v>52</v>
      </c>
      <c r="I106" s="12">
        <f t="shared" si="3"/>
        <v>9.6153846153846159E-2</v>
      </c>
      <c r="L106" s="79"/>
    </row>
    <row r="107" spans="2:12" x14ac:dyDescent="0.3">
      <c r="B107" s="10"/>
      <c r="C107" s="19">
        <v>102</v>
      </c>
      <c r="D107" s="19" t="s">
        <v>83</v>
      </c>
      <c r="E107" s="60">
        <v>4</v>
      </c>
      <c r="F107" s="10"/>
      <c r="G107" s="16">
        <v>3</v>
      </c>
      <c r="H107" s="12">
        <v>52</v>
      </c>
      <c r="I107" s="12">
        <f t="shared" si="3"/>
        <v>0.23076923076923078</v>
      </c>
    </row>
    <row r="108" spans="2:12" x14ac:dyDescent="0.3">
      <c r="B108" s="10"/>
      <c r="C108" s="19">
        <v>103</v>
      </c>
      <c r="D108" s="19" t="s">
        <v>439</v>
      </c>
      <c r="E108" s="60">
        <v>3</v>
      </c>
      <c r="F108" s="10"/>
      <c r="G108" s="16">
        <v>5</v>
      </c>
      <c r="H108" s="12">
        <v>52</v>
      </c>
      <c r="I108" s="12">
        <f t="shared" si="3"/>
        <v>0.28846153846153844</v>
      </c>
    </row>
    <row r="109" spans="2:12" x14ac:dyDescent="0.3">
      <c r="B109" s="10"/>
      <c r="C109" s="19">
        <v>104</v>
      </c>
      <c r="D109" s="19" t="s">
        <v>90</v>
      </c>
      <c r="E109" s="60">
        <v>18.2</v>
      </c>
      <c r="F109" s="10"/>
      <c r="G109" s="16">
        <v>4</v>
      </c>
      <c r="H109" s="12">
        <v>52</v>
      </c>
      <c r="I109" s="12">
        <f t="shared" si="3"/>
        <v>1.4</v>
      </c>
    </row>
    <row r="110" spans="2:12" x14ac:dyDescent="0.3">
      <c r="B110" s="10"/>
      <c r="C110" s="19">
        <v>105</v>
      </c>
      <c r="D110" s="19" t="s">
        <v>88</v>
      </c>
      <c r="E110" s="60">
        <v>8</v>
      </c>
      <c r="F110" s="10"/>
      <c r="G110" s="16">
        <v>4</v>
      </c>
      <c r="H110" s="12">
        <v>52</v>
      </c>
      <c r="I110" s="12">
        <f t="shared" si="3"/>
        <v>0.61538461538461542</v>
      </c>
    </row>
    <row r="111" spans="2:12" x14ac:dyDescent="0.3">
      <c r="B111" s="10"/>
      <c r="C111" s="19">
        <v>106</v>
      </c>
      <c r="D111" s="19" t="s">
        <v>440</v>
      </c>
      <c r="E111" s="60">
        <v>8</v>
      </c>
      <c r="F111" s="10"/>
      <c r="G111" s="16">
        <v>4</v>
      </c>
      <c r="H111" s="12">
        <v>52</v>
      </c>
      <c r="I111" s="12">
        <f t="shared" si="3"/>
        <v>0.61538461538461542</v>
      </c>
    </row>
    <row r="112" spans="2:12" x14ac:dyDescent="0.3">
      <c r="B112" s="10"/>
      <c r="C112" s="19">
        <v>107</v>
      </c>
      <c r="D112" s="19" t="s">
        <v>89</v>
      </c>
      <c r="E112" s="60">
        <v>12.5</v>
      </c>
      <c r="F112" s="10"/>
      <c r="G112" s="16">
        <v>1</v>
      </c>
      <c r="H112" s="12">
        <v>52</v>
      </c>
      <c r="I112" s="12">
        <f t="shared" si="3"/>
        <v>0.24038461538461539</v>
      </c>
    </row>
    <row r="113" spans="2:9" x14ac:dyDescent="0.3">
      <c r="B113" s="10"/>
      <c r="C113" s="19">
        <v>108</v>
      </c>
      <c r="D113" s="19" t="s">
        <v>441</v>
      </c>
      <c r="E113" s="60">
        <v>24</v>
      </c>
      <c r="F113" s="10"/>
      <c r="G113" s="16">
        <v>2</v>
      </c>
      <c r="H113" s="12">
        <v>52</v>
      </c>
      <c r="I113" s="12">
        <f t="shared" si="3"/>
        <v>0.92307692307692313</v>
      </c>
    </row>
    <row r="114" spans="2:9" x14ac:dyDescent="0.3">
      <c r="B114" s="10"/>
      <c r="C114" s="19">
        <v>109</v>
      </c>
      <c r="D114" s="19" t="s">
        <v>442</v>
      </c>
      <c r="E114" s="60">
        <v>17</v>
      </c>
      <c r="F114" s="10"/>
      <c r="G114" s="16">
        <v>2</v>
      </c>
      <c r="H114" s="12">
        <v>52</v>
      </c>
      <c r="I114" s="12">
        <f t="shared" si="3"/>
        <v>0.65384615384615385</v>
      </c>
    </row>
    <row r="115" spans="2:9" x14ac:dyDescent="0.3">
      <c r="B115" s="10"/>
      <c r="C115" s="19">
        <v>110</v>
      </c>
      <c r="D115" s="19" t="s">
        <v>94</v>
      </c>
      <c r="E115" s="60">
        <v>35.979999999999997</v>
      </c>
      <c r="F115" s="10"/>
      <c r="G115" s="16">
        <v>1</v>
      </c>
      <c r="H115" s="12">
        <v>209</v>
      </c>
      <c r="I115" s="12">
        <f t="shared" si="3"/>
        <v>0.17215311004784686</v>
      </c>
    </row>
    <row r="116" spans="2:9" x14ac:dyDescent="0.3">
      <c r="B116" s="10"/>
      <c r="C116" s="19">
        <v>111</v>
      </c>
      <c r="D116" s="19" t="s">
        <v>443</v>
      </c>
      <c r="E116" s="60">
        <v>20.8</v>
      </c>
      <c r="F116" s="10"/>
      <c r="G116" s="17">
        <v>5</v>
      </c>
      <c r="H116" s="12">
        <v>52</v>
      </c>
      <c r="I116" s="12">
        <f t="shared" si="3"/>
        <v>2</v>
      </c>
    </row>
    <row r="117" spans="2:9" x14ac:dyDescent="0.3">
      <c r="B117" s="10"/>
      <c r="C117" s="19">
        <v>112</v>
      </c>
      <c r="D117" s="19" t="s">
        <v>444</v>
      </c>
      <c r="E117" s="60">
        <v>10.5</v>
      </c>
      <c r="F117" s="10"/>
      <c r="G117" s="17">
        <v>1</v>
      </c>
      <c r="H117" s="12">
        <v>209</v>
      </c>
      <c r="I117" s="12">
        <f t="shared" si="3"/>
        <v>5.0239234449760764E-2</v>
      </c>
    </row>
    <row r="118" spans="2:9" x14ac:dyDescent="0.3">
      <c r="B118" s="10"/>
      <c r="C118" s="19">
        <v>113</v>
      </c>
      <c r="D118" s="19" t="s">
        <v>445</v>
      </c>
      <c r="E118" s="60">
        <v>28</v>
      </c>
      <c r="F118" s="10"/>
      <c r="G118" s="17">
        <v>2</v>
      </c>
      <c r="H118" s="12">
        <v>52</v>
      </c>
      <c r="I118" s="12">
        <f t="shared" si="3"/>
        <v>1.0769230769230769</v>
      </c>
    </row>
    <row r="119" spans="2:9" x14ac:dyDescent="0.3">
      <c r="B119" s="10"/>
      <c r="C119" s="19">
        <v>114</v>
      </c>
      <c r="D119" s="19" t="s">
        <v>105</v>
      </c>
      <c r="E119" s="60">
        <v>17.5</v>
      </c>
      <c r="F119" s="10"/>
      <c r="G119" s="17">
        <v>1</v>
      </c>
      <c r="H119" s="12">
        <v>52</v>
      </c>
      <c r="I119" s="12">
        <f t="shared" si="3"/>
        <v>0.33653846153846156</v>
      </c>
    </row>
    <row r="120" spans="2:9" x14ac:dyDescent="0.3">
      <c r="B120" s="10"/>
      <c r="C120" s="19">
        <v>115</v>
      </c>
      <c r="D120" s="19" t="s">
        <v>106</v>
      </c>
      <c r="E120" s="60">
        <v>17.5</v>
      </c>
      <c r="F120" s="10"/>
      <c r="G120" s="17">
        <v>1</v>
      </c>
      <c r="H120" s="12">
        <v>52</v>
      </c>
      <c r="I120" s="12">
        <f t="shared" si="3"/>
        <v>0.33653846153846156</v>
      </c>
    </row>
    <row r="121" spans="2:9" x14ac:dyDescent="0.3">
      <c r="B121" s="10"/>
      <c r="C121" s="19">
        <v>116</v>
      </c>
      <c r="D121" s="19" t="s">
        <v>107</v>
      </c>
      <c r="E121" s="60">
        <v>13.65</v>
      </c>
      <c r="F121" s="10"/>
      <c r="G121" s="17">
        <v>1</v>
      </c>
      <c r="H121" s="12">
        <v>52</v>
      </c>
      <c r="I121" s="12">
        <f t="shared" si="3"/>
        <v>0.26250000000000001</v>
      </c>
    </row>
    <row r="122" spans="2:9" x14ac:dyDescent="0.3">
      <c r="B122" s="10"/>
      <c r="C122" s="19">
        <v>117</v>
      </c>
      <c r="D122" s="19" t="s">
        <v>98</v>
      </c>
      <c r="E122" s="60">
        <v>45</v>
      </c>
      <c r="F122" s="10"/>
      <c r="G122" s="17">
        <v>1</v>
      </c>
      <c r="H122" s="12">
        <v>156</v>
      </c>
      <c r="I122" s="12">
        <f t="shared" si="3"/>
        <v>0.28846153846153844</v>
      </c>
    </row>
    <row r="123" spans="2:9" x14ac:dyDescent="0.3">
      <c r="B123" s="10"/>
      <c r="C123" s="19">
        <v>118</v>
      </c>
      <c r="D123" s="19" t="s">
        <v>97</v>
      </c>
      <c r="E123" s="60">
        <v>25</v>
      </c>
      <c r="F123" s="10"/>
      <c r="G123" s="17">
        <v>1</v>
      </c>
      <c r="H123" s="12">
        <v>261</v>
      </c>
      <c r="I123" s="12">
        <f t="shared" si="3"/>
        <v>9.5785440613026823E-2</v>
      </c>
    </row>
    <row r="124" spans="2:9" x14ac:dyDescent="0.3">
      <c r="B124" s="10"/>
      <c r="C124" s="19">
        <v>119</v>
      </c>
      <c r="D124" s="19" t="s">
        <v>96</v>
      </c>
      <c r="E124" s="60">
        <v>29.5</v>
      </c>
      <c r="F124" s="10"/>
      <c r="G124" s="17">
        <v>1</v>
      </c>
      <c r="H124" s="12">
        <v>104</v>
      </c>
      <c r="I124" s="12">
        <f t="shared" si="3"/>
        <v>0.28365384615384615</v>
      </c>
    </row>
    <row r="125" spans="2:9" x14ac:dyDescent="0.3">
      <c r="B125" s="10"/>
      <c r="C125" s="19">
        <v>120</v>
      </c>
      <c r="D125" s="19" t="s">
        <v>446</v>
      </c>
      <c r="E125" s="60">
        <v>15</v>
      </c>
      <c r="F125" s="10"/>
      <c r="G125" s="17">
        <v>1</v>
      </c>
      <c r="H125" s="12">
        <v>521</v>
      </c>
      <c r="I125" s="12">
        <f t="shared" si="3"/>
        <v>2.8790786948176585E-2</v>
      </c>
    </row>
    <row r="126" spans="2:9" x14ac:dyDescent="0.3">
      <c r="B126" s="10"/>
      <c r="C126" s="19">
        <v>121</v>
      </c>
      <c r="D126" s="19" t="s">
        <v>314</v>
      </c>
      <c r="E126" s="60">
        <v>29.5</v>
      </c>
      <c r="F126" s="10"/>
      <c r="G126" s="17">
        <v>1</v>
      </c>
      <c r="H126" s="12">
        <v>52</v>
      </c>
      <c r="I126" s="12">
        <f t="shared" si="3"/>
        <v>0.56730769230769229</v>
      </c>
    </row>
    <row r="127" spans="2:9" x14ac:dyDescent="0.3">
      <c r="B127" s="10"/>
      <c r="C127" s="19">
        <v>122</v>
      </c>
      <c r="D127" s="19" t="s">
        <v>447</v>
      </c>
      <c r="E127" s="60">
        <v>10</v>
      </c>
      <c r="F127" s="10"/>
      <c r="G127" s="17">
        <v>1</v>
      </c>
      <c r="H127" s="12">
        <v>52</v>
      </c>
      <c r="I127" s="12">
        <f t="shared" si="3"/>
        <v>0.19230769230769232</v>
      </c>
    </row>
    <row r="128" spans="2:9" x14ac:dyDescent="0.3">
      <c r="B128" s="10"/>
      <c r="C128" s="19">
        <v>123</v>
      </c>
      <c r="D128" s="19" t="s">
        <v>82</v>
      </c>
      <c r="E128" s="60">
        <v>12.5</v>
      </c>
      <c r="F128" s="10"/>
      <c r="G128" s="17">
        <v>2</v>
      </c>
      <c r="H128" s="12">
        <v>52</v>
      </c>
      <c r="I128" s="12">
        <f t="shared" si="3"/>
        <v>0.48076923076923078</v>
      </c>
    </row>
    <row r="129" spans="2:9" x14ac:dyDescent="0.3">
      <c r="B129" s="10"/>
      <c r="C129" s="19">
        <v>124</v>
      </c>
      <c r="D129" s="19" t="s">
        <v>81</v>
      </c>
      <c r="E129" s="60">
        <v>15</v>
      </c>
      <c r="F129" s="10"/>
      <c r="G129" s="17">
        <v>1</v>
      </c>
      <c r="H129" s="12">
        <v>52</v>
      </c>
      <c r="I129" s="12">
        <f t="shared" si="3"/>
        <v>0.28846153846153844</v>
      </c>
    </row>
    <row r="130" spans="2:9" x14ac:dyDescent="0.3">
      <c r="B130" s="10"/>
      <c r="C130" s="19">
        <v>125</v>
      </c>
      <c r="D130" s="19" t="s">
        <v>103</v>
      </c>
      <c r="E130" s="60">
        <v>4.99</v>
      </c>
      <c r="F130" s="10"/>
      <c r="G130" s="17">
        <v>1</v>
      </c>
      <c r="H130" s="12">
        <v>26</v>
      </c>
      <c r="I130" s="12">
        <f t="shared" si="3"/>
        <v>0.19192307692307692</v>
      </c>
    </row>
    <row r="131" spans="2:9" x14ac:dyDescent="0.3">
      <c r="B131" s="10"/>
      <c r="C131" s="19">
        <v>126</v>
      </c>
      <c r="D131" s="19" t="s">
        <v>448</v>
      </c>
      <c r="E131" s="60">
        <v>3.99</v>
      </c>
      <c r="F131" s="10"/>
      <c r="G131" s="17">
        <v>1</v>
      </c>
      <c r="H131" s="12">
        <v>52</v>
      </c>
      <c r="I131" s="12">
        <f t="shared" si="3"/>
        <v>7.6730769230769241E-2</v>
      </c>
    </row>
    <row r="132" spans="2:9" x14ac:dyDescent="0.3">
      <c r="B132" s="10"/>
      <c r="C132" s="19">
        <v>127</v>
      </c>
      <c r="D132" s="19" t="s">
        <v>449</v>
      </c>
      <c r="E132" s="60">
        <v>17.989999999999998</v>
      </c>
      <c r="F132" s="10"/>
      <c r="G132" s="17">
        <v>1</v>
      </c>
      <c r="H132" s="12">
        <v>52</v>
      </c>
      <c r="I132" s="12">
        <f t="shared" si="3"/>
        <v>0.34596153846153843</v>
      </c>
    </row>
    <row r="133" spans="2:9" x14ac:dyDescent="0.3">
      <c r="B133" s="10"/>
      <c r="C133" s="19">
        <v>128</v>
      </c>
      <c r="D133" s="19" t="s">
        <v>450</v>
      </c>
      <c r="E133" s="60">
        <v>15.99</v>
      </c>
      <c r="F133" s="10"/>
      <c r="G133" s="17">
        <v>1</v>
      </c>
      <c r="H133" s="12">
        <v>52</v>
      </c>
      <c r="I133" s="12">
        <f t="shared" ref="I133:I164" si="4">+(E133*G133)/H133</f>
        <v>0.3075</v>
      </c>
    </row>
    <row r="134" spans="2:9" x14ac:dyDescent="0.3">
      <c r="B134" s="10"/>
      <c r="C134" s="19">
        <v>129</v>
      </c>
      <c r="D134" s="19" t="s">
        <v>451</v>
      </c>
      <c r="E134" s="60">
        <v>34.99</v>
      </c>
      <c r="F134" s="10"/>
      <c r="G134" s="17">
        <v>1</v>
      </c>
      <c r="H134" s="12">
        <v>104</v>
      </c>
      <c r="I134" s="12">
        <f t="shared" si="4"/>
        <v>0.33644230769230771</v>
      </c>
    </row>
    <row r="135" spans="2:9" x14ac:dyDescent="0.3">
      <c r="B135" s="10"/>
      <c r="C135" s="19">
        <v>130</v>
      </c>
      <c r="D135" s="19" t="s">
        <v>99</v>
      </c>
      <c r="E135" s="60">
        <v>45</v>
      </c>
      <c r="F135" s="10"/>
      <c r="G135" s="17">
        <v>1</v>
      </c>
      <c r="H135" s="12">
        <v>52</v>
      </c>
      <c r="I135" s="12">
        <f t="shared" si="4"/>
        <v>0.86538461538461542</v>
      </c>
    </row>
    <row r="136" spans="2:9" x14ac:dyDescent="0.3">
      <c r="B136" s="10"/>
      <c r="C136" s="19">
        <v>131</v>
      </c>
      <c r="D136" s="19" t="s">
        <v>452</v>
      </c>
      <c r="E136" s="60">
        <v>12.99</v>
      </c>
      <c r="F136" s="10"/>
      <c r="G136" s="17">
        <v>1</v>
      </c>
      <c r="H136" s="12">
        <v>52</v>
      </c>
      <c r="I136" s="12">
        <f t="shared" si="4"/>
        <v>0.24980769230769231</v>
      </c>
    </row>
    <row r="137" spans="2:9" x14ac:dyDescent="0.3">
      <c r="B137" s="10"/>
      <c r="C137" s="19">
        <v>132</v>
      </c>
      <c r="D137" s="19" t="s">
        <v>80</v>
      </c>
      <c r="E137" s="60">
        <v>12.8</v>
      </c>
      <c r="F137" s="10"/>
      <c r="G137" s="17">
        <v>2</v>
      </c>
      <c r="H137" s="12">
        <v>52</v>
      </c>
      <c r="I137" s="12">
        <f t="shared" si="4"/>
        <v>0.49230769230769234</v>
      </c>
    </row>
    <row r="138" spans="2:9" x14ac:dyDescent="0.3">
      <c r="B138" s="10"/>
      <c r="C138" s="19">
        <v>133</v>
      </c>
      <c r="D138" s="19" t="s">
        <v>79</v>
      </c>
      <c r="E138" s="60">
        <v>9.6</v>
      </c>
      <c r="F138" s="10"/>
      <c r="G138" s="17">
        <v>2</v>
      </c>
      <c r="H138" s="12">
        <v>52</v>
      </c>
      <c r="I138" s="12">
        <f t="shared" si="4"/>
        <v>0.3692307692307692</v>
      </c>
    </row>
    <row r="139" spans="2:9" x14ac:dyDescent="0.3">
      <c r="B139" s="10"/>
      <c r="C139" s="19">
        <v>134</v>
      </c>
      <c r="D139" s="19" t="s">
        <v>621</v>
      </c>
      <c r="E139" s="60">
        <v>6</v>
      </c>
      <c r="F139" s="10"/>
      <c r="G139" s="17">
        <v>2</v>
      </c>
      <c r="H139" s="12">
        <v>261</v>
      </c>
      <c r="I139" s="12">
        <f t="shared" si="4"/>
        <v>4.5977011494252873E-2</v>
      </c>
    </row>
    <row r="140" spans="2:9" x14ac:dyDescent="0.3">
      <c r="B140" s="10"/>
      <c r="C140" s="19">
        <v>135</v>
      </c>
      <c r="D140" s="19" t="s">
        <v>622</v>
      </c>
      <c r="E140" s="60">
        <v>12.5</v>
      </c>
      <c r="F140" s="10"/>
      <c r="G140" s="17">
        <v>1</v>
      </c>
      <c r="H140" s="12">
        <v>261</v>
      </c>
      <c r="I140" s="12">
        <f t="shared" si="4"/>
        <v>4.7892720306513412E-2</v>
      </c>
    </row>
    <row r="141" spans="2:9" x14ac:dyDescent="0.3">
      <c r="B141" s="10"/>
      <c r="C141" s="19">
        <v>136</v>
      </c>
      <c r="D141" s="19" t="s">
        <v>623</v>
      </c>
      <c r="E141" s="60">
        <v>14</v>
      </c>
      <c r="F141" s="10"/>
      <c r="G141" s="17">
        <v>1</v>
      </c>
      <c r="H141" s="12">
        <v>261</v>
      </c>
      <c r="I141" s="12">
        <f t="shared" si="4"/>
        <v>5.3639846743295021E-2</v>
      </c>
    </row>
    <row r="142" spans="2:9" x14ac:dyDescent="0.3">
      <c r="B142" s="10"/>
      <c r="C142" s="19">
        <v>137</v>
      </c>
      <c r="D142" s="19" t="s">
        <v>88</v>
      </c>
      <c r="E142" s="60">
        <v>10</v>
      </c>
      <c r="F142" s="10"/>
      <c r="G142" s="17">
        <v>2</v>
      </c>
      <c r="H142" s="12">
        <v>104</v>
      </c>
      <c r="I142" s="12">
        <f t="shared" si="4"/>
        <v>0.19230769230769232</v>
      </c>
    </row>
    <row r="143" spans="2:9" x14ac:dyDescent="0.3">
      <c r="B143" s="10"/>
      <c r="C143" s="19">
        <v>138</v>
      </c>
      <c r="D143" s="19" t="s">
        <v>87</v>
      </c>
      <c r="E143" s="60">
        <v>40</v>
      </c>
      <c r="F143" s="10"/>
      <c r="G143" s="17">
        <v>3</v>
      </c>
      <c r="H143" s="12">
        <v>104</v>
      </c>
      <c r="I143" s="12">
        <f t="shared" si="4"/>
        <v>1.1538461538461537</v>
      </c>
    </row>
    <row r="144" spans="2:9" x14ac:dyDescent="0.3">
      <c r="B144" s="10"/>
      <c r="C144" s="19">
        <v>139</v>
      </c>
      <c r="D144" s="19" t="s">
        <v>89</v>
      </c>
      <c r="E144" s="60">
        <v>14</v>
      </c>
      <c r="F144" s="10"/>
      <c r="G144" s="17">
        <v>1</v>
      </c>
      <c r="H144" s="12">
        <v>104</v>
      </c>
      <c r="I144" s="12">
        <f t="shared" si="4"/>
        <v>0.13461538461538461</v>
      </c>
    </row>
    <row r="145" spans="2:9" x14ac:dyDescent="0.3">
      <c r="B145" s="10"/>
      <c r="C145" s="19">
        <v>140</v>
      </c>
      <c r="D145" s="19" t="s">
        <v>93</v>
      </c>
      <c r="E145" s="60">
        <v>12.8</v>
      </c>
      <c r="F145" s="10"/>
      <c r="G145" s="17">
        <v>2</v>
      </c>
      <c r="H145" s="12">
        <v>104</v>
      </c>
      <c r="I145" s="12">
        <f t="shared" si="4"/>
        <v>0.24615384615384617</v>
      </c>
    </row>
    <row r="146" spans="2:9" x14ac:dyDescent="0.3">
      <c r="B146" s="10"/>
      <c r="C146" s="19">
        <v>141</v>
      </c>
      <c r="D146" s="19" t="s">
        <v>94</v>
      </c>
      <c r="E146" s="60">
        <v>68</v>
      </c>
      <c r="F146" s="10"/>
      <c r="G146" s="17">
        <v>2</v>
      </c>
      <c r="H146" s="12">
        <v>52</v>
      </c>
      <c r="I146" s="12">
        <f t="shared" si="4"/>
        <v>2.6153846153846154</v>
      </c>
    </row>
    <row r="147" spans="2:9" x14ac:dyDescent="0.3">
      <c r="B147" s="10"/>
      <c r="C147" s="19">
        <v>142</v>
      </c>
      <c r="D147" s="19" t="s">
        <v>86</v>
      </c>
      <c r="E147" s="60">
        <v>16</v>
      </c>
      <c r="F147" s="10"/>
      <c r="G147" s="17">
        <v>5</v>
      </c>
      <c r="H147" s="12">
        <v>52</v>
      </c>
      <c r="I147" s="12">
        <f t="shared" si="4"/>
        <v>1.5384615384615385</v>
      </c>
    </row>
    <row r="148" spans="2:9" x14ac:dyDescent="0.3">
      <c r="B148" s="10"/>
      <c r="C148" s="19">
        <v>143</v>
      </c>
      <c r="D148" s="19" t="s">
        <v>104</v>
      </c>
      <c r="E148" s="60">
        <v>6.4</v>
      </c>
      <c r="F148" s="10"/>
      <c r="G148" s="17">
        <v>3</v>
      </c>
      <c r="H148" s="12">
        <v>521</v>
      </c>
      <c r="I148" s="12">
        <f t="shared" si="4"/>
        <v>3.6852207293666034E-2</v>
      </c>
    </row>
    <row r="149" spans="2:9" x14ac:dyDescent="0.3">
      <c r="B149" s="10"/>
      <c r="C149" s="19">
        <v>144</v>
      </c>
      <c r="D149" s="19" t="s">
        <v>624</v>
      </c>
      <c r="E149" s="60">
        <v>14.4</v>
      </c>
      <c r="F149" s="10"/>
      <c r="G149" s="17">
        <v>3</v>
      </c>
      <c r="H149" s="12">
        <v>104</v>
      </c>
      <c r="I149" s="12">
        <f t="shared" si="4"/>
        <v>0.41538461538461541</v>
      </c>
    </row>
    <row r="150" spans="2:9" x14ac:dyDescent="0.3">
      <c r="B150" s="10"/>
      <c r="C150" s="19">
        <v>145</v>
      </c>
      <c r="D150" s="19" t="s">
        <v>83</v>
      </c>
      <c r="E150" s="60">
        <v>4</v>
      </c>
      <c r="F150" s="10"/>
      <c r="G150" s="17">
        <v>3</v>
      </c>
      <c r="H150" s="12">
        <v>104</v>
      </c>
      <c r="I150" s="12">
        <f t="shared" si="4"/>
        <v>0.11538461538461539</v>
      </c>
    </row>
    <row r="151" spans="2:9" x14ac:dyDescent="0.3">
      <c r="B151" s="10"/>
      <c r="C151" s="19">
        <v>146</v>
      </c>
      <c r="D151" s="19" t="s">
        <v>84</v>
      </c>
      <c r="E151" s="60">
        <v>7.5</v>
      </c>
      <c r="F151" s="10"/>
      <c r="G151" s="17">
        <v>3</v>
      </c>
      <c r="H151" s="12">
        <v>104</v>
      </c>
      <c r="I151" s="12">
        <f t="shared" si="4"/>
        <v>0.21634615384615385</v>
      </c>
    </row>
    <row r="152" spans="2:9" x14ac:dyDescent="0.3">
      <c r="B152" s="10"/>
      <c r="C152" s="19">
        <v>147</v>
      </c>
      <c r="D152" s="19" t="s">
        <v>90</v>
      </c>
      <c r="E152" s="60">
        <v>15</v>
      </c>
      <c r="F152" s="10"/>
      <c r="G152" s="17">
        <v>2</v>
      </c>
      <c r="H152" s="12">
        <v>104</v>
      </c>
      <c r="I152" s="12">
        <f t="shared" si="4"/>
        <v>0.28846153846153844</v>
      </c>
    </row>
    <row r="153" spans="2:9" x14ac:dyDescent="0.3">
      <c r="B153" s="10"/>
      <c r="C153" s="19">
        <v>148</v>
      </c>
      <c r="D153" s="19" t="s">
        <v>625</v>
      </c>
      <c r="E153" s="60">
        <v>15.4</v>
      </c>
      <c r="F153" s="10"/>
      <c r="G153" s="17">
        <v>2</v>
      </c>
      <c r="H153" s="12">
        <v>104</v>
      </c>
      <c r="I153" s="12">
        <f t="shared" si="4"/>
        <v>0.29615384615384616</v>
      </c>
    </row>
    <row r="154" spans="2:9" x14ac:dyDescent="0.3">
      <c r="B154" s="10"/>
      <c r="C154" s="19">
        <v>149</v>
      </c>
      <c r="D154" s="19" t="s">
        <v>98</v>
      </c>
      <c r="E154" s="60">
        <v>69</v>
      </c>
      <c r="F154" s="10"/>
      <c r="G154" s="17">
        <v>1</v>
      </c>
      <c r="H154" s="12">
        <v>104</v>
      </c>
      <c r="I154" s="12">
        <f t="shared" si="4"/>
        <v>0.66346153846153844</v>
      </c>
    </row>
    <row r="155" spans="2:9" x14ac:dyDescent="0.3">
      <c r="B155" s="10"/>
      <c r="C155" s="19">
        <v>150</v>
      </c>
      <c r="D155" s="19" t="s">
        <v>97</v>
      </c>
      <c r="E155" s="60">
        <v>17.45</v>
      </c>
      <c r="F155" s="10"/>
      <c r="G155" s="17">
        <v>1</v>
      </c>
      <c r="H155" s="12">
        <v>104</v>
      </c>
      <c r="I155" s="12">
        <f t="shared" si="4"/>
        <v>0.16778846153846153</v>
      </c>
    </row>
    <row r="156" spans="2:9" x14ac:dyDescent="0.3">
      <c r="B156" s="10"/>
      <c r="C156" s="19">
        <v>151</v>
      </c>
      <c r="D156" s="19" t="s">
        <v>105</v>
      </c>
      <c r="E156" s="60">
        <v>9</v>
      </c>
      <c r="F156" s="10"/>
      <c r="G156" s="17">
        <v>1</v>
      </c>
      <c r="H156" s="12">
        <v>261</v>
      </c>
      <c r="I156" s="12">
        <f t="shared" si="4"/>
        <v>3.4482758620689655E-2</v>
      </c>
    </row>
    <row r="157" spans="2:9" x14ac:dyDescent="0.3">
      <c r="B157" s="10"/>
      <c r="C157" s="19">
        <v>152</v>
      </c>
      <c r="D157" s="19" t="s">
        <v>107</v>
      </c>
      <c r="E157" s="60">
        <v>17.5</v>
      </c>
      <c r="F157" s="10"/>
      <c r="G157" s="17">
        <v>1</v>
      </c>
      <c r="H157" s="12">
        <v>261</v>
      </c>
      <c r="I157" s="12">
        <f t="shared" si="4"/>
        <v>6.7049808429118771E-2</v>
      </c>
    </row>
    <row r="158" spans="2:9" x14ac:dyDescent="0.3">
      <c r="B158" s="10"/>
      <c r="C158" s="19">
        <v>153</v>
      </c>
      <c r="D158" s="19" t="s">
        <v>106</v>
      </c>
      <c r="E158" s="60">
        <v>17.5</v>
      </c>
      <c r="F158" s="10"/>
      <c r="G158" s="17">
        <v>1</v>
      </c>
      <c r="H158" s="12">
        <v>261</v>
      </c>
      <c r="I158" s="12">
        <f t="shared" si="4"/>
        <v>6.7049808429118771E-2</v>
      </c>
    </row>
    <row r="159" spans="2:9" x14ac:dyDescent="0.3">
      <c r="B159" s="10"/>
      <c r="C159" s="19">
        <v>154</v>
      </c>
      <c r="D159" s="19" t="s">
        <v>109</v>
      </c>
      <c r="E159" s="60">
        <v>12</v>
      </c>
      <c r="F159" s="10"/>
      <c r="G159" s="17">
        <v>1</v>
      </c>
      <c r="H159" s="12">
        <v>104</v>
      </c>
      <c r="I159" s="12">
        <f t="shared" si="4"/>
        <v>0.11538461538461539</v>
      </c>
    </row>
    <row r="160" spans="2:9" x14ac:dyDescent="0.3">
      <c r="B160" s="10"/>
      <c r="C160" s="19">
        <v>155</v>
      </c>
      <c r="D160" s="19" t="s">
        <v>82</v>
      </c>
      <c r="E160" s="60">
        <v>19.5</v>
      </c>
      <c r="F160" s="10"/>
      <c r="G160" s="17">
        <v>2</v>
      </c>
      <c r="H160" s="12">
        <v>104</v>
      </c>
      <c r="I160" s="12">
        <f t="shared" si="4"/>
        <v>0.375</v>
      </c>
    </row>
    <row r="161" spans="2:12" x14ac:dyDescent="0.3">
      <c r="B161" s="10"/>
      <c r="C161" s="19">
        <v>156</v>
      </c>
      <c r="D161" s="19" t="s">
        <v>81</v>
      </c>
      <c r="E161" s="60">
        <v>29.5</v>
      </c>
      <c r="F161" s="10"/>
      <c r="G161" s="17">
        <v>1</v>
      </c>
      <c r="H161" s="12">
        <v>104</v>
      </c>
      <c r="I161" s="12">
        <f t="shared" si="4"/>
        <v>0.28365384615384615</v>
      </c>
    </row>
    <row r="162" spans="2:12" x14ac:dyDescent="0.3">
      <c r="B162" s="10"/>
      <c r="C162" s="19">
        <v>157</v>
      </c>
      <c r="D162" s="19" t="s">
        <v>103</v>
      </c>
      <c r="E162" s="60">
        <v>7.5</v>
      </c>
      <c r="F162" s="10"/>
      <c r="G162" s="17">
        <v>1</v>
      </c>
      <c r="H162" s="12">
        <v>26</v>
      </c>
      <c r="I162" s="12">
        <f t="shared" si="4"/>
        <v>0.28846153846153844</v>
      </c>
    </row>
    <row r="163" spans="2:12" x14ac:dyDescent="0.3">
      <c r="B163" s="10"/>
      <c r="C163" s="19">
        <v>158</v>
      </c>
      <c r="D163" s="19" t="s">
        <v>100</v>
      </c>
      <c r="E163" s="60">
        <v>28</v>
      </c>
      <c r="F163" s="10"/>
      <c r="G163" s="17">
        <v>2</v>
      </c>
      <c r="H163" s="12">
        <v>52</v>
      </c>
      <c r="I163" s="12">
        <f t="shared" si="4"/>
        <v>1.0769230769230769</v>
      </c>
    </row>
    <row r="164" spans="2:12" x14ac:dyDescent="0.3">
      <c r="B164" s="10"/>
      <c r="C164" s="19">
        <v>159</v>
      </c>
      <c r="D164" s="19" t="s">
        <v>101</v>
      </c>
      <c r="E164" s="60">
        <v>28</v>
      </c>
      <c r="F164" s="10"/>
      <c r="G164" s="17">
        <v>1</v>
      </c>
      <c r="H164" s="12">
        <v>104</v>
      </c>
      <c r="I164" s="12">
        <f t="shared" si="4"/>
        <v>0.26923076923076922</v>
      </c>
    </row>
    <row r="165" spans="2:12" x14ac:dyDescent="0.3">
      <c r="B165" s="10"/>
      <c r="C165" s="19">
        <v>160</v>
      </c>
      <c r="D165" s="19" t="s">
        <v>99</v>
      </c>
      <c r="E165" s="60">
        <v>8</v>
      </c>
      <c r="F165" s="10"/>
      <c r="G165" s="17">
        <v>1</v>
      </c>
      <c r="H165" s="12">
        <v>104</v>
      </c>
      <c r="I165" s="12">
        <f t="shared" ref="I165:I167" si="5">+(E165*G165)/H165</f>
        <v>7.6923076923076927E-2</v>
      </c>
    </row>
    <row r="166" spans="2:12" x14ac:dyDescent="0.3">
      <c r="B166" s="10"/>
      <c r="C166" s="19">
        <v>161</v>
      </c>
      <c r="D166" s="19" t="s">
        <v>451</v>
      </c>
      <c r="E166" s="60">
        <v>34.99</v>
      </c>
      <c r="F166" s="10"/>
      <c r="G166" s="17">
        <v>1</v>
      </c>
      <c r="H166" s="12">
        <v>104</v>
      </c>
      <c r="I166" s="12">
        <f t="shared" si="5"/>
        <v>0.33644230769230771</v>
      </c>
    </row>
    <row r="167" spans="2:12" x14ac:dyDescent="0.3">
      <c r="B167" s="10"/>
      <c r="C167" s="19">
        <v>162</v>
      </c>
      <c r="D167" s="19" t="s">
        <v>626</v>
      </c>
      <c r="E167" s="60">
        <v>17.600000000000001</v>
      </c>
      <c r="F167" s="10"/>
      <c r="G167" s="17">
        <v>1</v>
      </c>
      <c r="H167" s="12">
        <v>104</v>
      </c>
      <c r="I167" s="12">
        <f t="shared" si="5"/>
        <v>0.16923076923076924</v>
      </c>
      <c r="J167" s="21" t="s">
        <v>10</v>
      </c>
      <c r="K167" s="72">
        <f>SUM(I101:I167)</f>
        <v>28.839431964144694</v>
      </c>
      <c r="L167" s="23">
        <f>COUNT(I101:I167)</f>
        <v>67</v>
      </c>
    </row>
    <row r="168" spans="2:12" x14ac:dyDescent="0.3">
      <c r="B168" s="20" t="s">
        <v>315</v>
      </c>
      <c r="C168" s="10"/>
      <c r="D168" s="19"/>
      <c r="E168" s="60"/>
      <c r="F168" s="10"/>
      <c r="G168" s="10"/>
      <c r="H168" s="12"/>
      <c r="I168" s="12"/>
    </row>
    <row r="169" spans="2:12" x14ac:dyDescent="0.3">
      <c r="B169" s="10"/>
      <c r="C169" s="19">
        <v>163</v>
      </c>
      <c r="D169" s="19" t="s">
        <v>110</v>
      </c>
      <c r="E169" s="60">
        <v>94.09</v>
      </c>
      <c r="F169" s="10"/>
      <c r="G169" s="17">
        <v>1</v>
      </c>
      <c r="H169" s="12">
        <v>1</v>
      </c>
      <c r="I169" s="12">
        <v>94.09</v>
      </c>
    </row>
    <row r="170" spans="2:12" x14ac:dyDescent="0.3">
      <c r="B170" s="10"/>
      <c r="C170" s="19">
        <v>164</v>
      </c>
      <c r="D170" s="14" t="s">
        <v>111</v>
      </c>
      <c r="E170" s="58">
        <v>7.2353657999999994</v>
      </c>
      <c r="F170" s="10"/>
      <c r="G170" s="17">
        <v>1</v>
      </c>
      <c r="H170" s="12">
        <v>1</v>
      </c>
      <c r="I170" s="12">
        <f t="shared" ref="I170:I174" si="6">+(E170*G170)/H170</f>
        <v>7.2353657999999994</v>
      </c>
    </row>
    <row r="171" spans="2:12" x14ac:dyDescent="0.3">
      <c r="B171" s="10"/>
      <c r="C171" s="19">
        <v>165</v>
      </c>
      <c r="D171" s="14" t="s">
        <v>792</v>
      </c>
      <c r="E171" s="58">
        <v>8.9475515999999988</v>
      </c>
      <c r="F171" s="10"/>
      <c r="G171" s="17">
        <v>1</v>
      </c>
      <c r="H171" s="12">
        <v>1</v>
      </c>
      <c r="I171" s="12">
        <f t="shared" si="6"/>
        <v>8.9475515999999988</v>
      </c>
    </row>
    <row r="172" spans="2:12" x14ac:dyDescent="0.3">
      <c r="B172" s="10"/>
      <c r="C172" s="19">
        <v>166</v>
      </c>
      <c r="D172" s="19" t="s">
        <v>459</v>
      </c>
      <c r="E172" s="53">
        <f>'Single Male'!E136</f>
        <v>1.323</v>
      </c>
      <c r="F172" s="10"/>
      <c r="G172" s="17">
        <v>1</v>
      </c>
      <c r="H172" s="12">
        <v>1</v>
      </c>
      <c r="I172" s="12">
        <f t="shared" si="6"/>
        <v>1.323</v>
      </c>
    </row>
    <row r="173" spans="2:12" x14ac:dyDescent="0.3">
      <c r="B173" s="10"/>
      <c r="C173" s="19">
        <v>167</v>
      </c>
      <c r="D173" s="19" t="s">
        <v>113</v>
      </c>
      <c r="E173" s="58">
        <v>18.125235699999998</v>
      </c>
      <c r="F173" s="10"/>
      <c r="G173" s="17">
        <v>1</v>
      </c>
      <c r="H173" s="12">
        <v>1</v>
      </c>
      <c r="I173" s="12">
        <f t="shared" si="6"/>
        <v>18.125235699999998</v>
      </c>
    </row>
    <row r="174" spans="2:12" x14ac:dyDescent="0.3">
      <c r="B174" s="10"/>
      <c r="C174" s="19">
        <v>168</v>
      </c>
      <c r="D174" s="19" t="s">
        <v>114</v>
      </c>
      <c r="E174" s="58">
        <v>150</v>
      </c>
      <c r="F174" s="10"/>
      <c r="G174" s="17">
        <v>1</v>
      </c>
      <c r="H174" s="12">
        <v>52</v>
      </c>
      <c r="I174" s="12">
        <f t="shared" si="6"/>
        <v>2.8846153846153846</v>
      </c>
      <c r="J174" s="21" t="s">
        <v>11</v>
      </c>
      <c r="K174" s="72">
        <f>SUM(I169:I174)</f>
        <v>132.60576848461537</v>
      </c>
      <c r="L174" s="23">
        <f>COUNT(I169:I174)</f>
        <v>6</v>
      </c>
    </row>
    <row r="175" spans="2:12" x14ac:dyDescent="0.3">
      <c r="B175" s="20" t="s">
        <v>316</v>
      </c>
      <c r="C175" s="10"/>
      <c r="D175" s="19"/>
      <c r="E175" s="60"/>
      <c r="F175" s="10"/>
      <c r="G175" s="10"/>
      <c r="H175" s="12"/>
      <c r="I175" s="12"/>
    </row>
    <row r="176" spans="2:12" x14ac:dyDescent="0.3">
      <c r="B176" s="10"/>
      <c r="C176" s="19">
        <v>169</v>
      </c>
      <c r="D176" s="19" t="s">
        <v>115</v>
      </c>
      <c r="E176" s="60">
        <v>5</v>
      </c>
      <c r="F176" s="10"/>
      <c r="G176" s="17">
        <v>1</v>
      </c>
      <c r="H176" s="12">
        <v>417</v>
      </c>
      <c r="I176" s="12">
        <f t="shared" ref="I176:I207" si="7">+(E176*G176)/H176</f>
        <v>1.1990407673860911E-2</v>
      </c>
    </row>
    <row r="177" spans="2:9" x14ac:dyDescent="0.3">
      <c r="B177" s="10"/>
      <c r="C177" s="19">
        <v>170</v>
      </c>
      <c r="D177" s="19" t="s">
        <v>116</v>
      </c>
      <c r="E177" s="60">
        <v>2</v>
      </c>
      <c r="F177" s="10"/>
      <c r="G177" s="17">
        <v>1</v>
      </c>
      <c r="H177" s="12">
        <v>521</v>
      </c>
      <c r="I177" s="12">
        <f t="shared" si="7"/>
        <v>3.838771593090211E-3</v>
      </c>
    </row>
    <row r="178" spans="2:9" x14ac:dyDescent="0.3">
      <c r="B178" s="10"/>
      <c r="C178" s="19">
        <v>171</v>
      </c>
      <c r="D178" s="19" t="s">
        <v>460</v>
      </c>
      <c r="E178" s="60">
        <v>7.98</v>
      </c>
      <c r="F178" s="10"/>
      <c r="G178" s="17">
        <v>1</v>
      </c>
      <c r="H178" s="12">
        <v>261</v>
      </c>
      <c r="I178" s="12">
        <f t="shared" si="7"/>
        <v>3.0574712643678163E-2</v>
      </c>
    </row>
    <row r="179" spans="2:9" x14ac:dyDescent="0.3">
      <c r="B179" s="10"/>
      <c r="C179" s="19">
        <v>172</v>
      </c>
      <c r="D179" s="19" t="s">
        <v>214</v>
      </c>
      <c r="E179" s="60">
        <v>2</v>
      </c>
      <c r="F179" s="10"/>
      <c r="G179" s="17">
        <v>1</v>
      </c>
      <c r="H179" s="12">
        <v>1043</v>
      </c>
      <c r="I179" s="12">
        <f t="shared" si="7"/>
        <v>1.9175455417066154E-3</v>
      </c>
    </row>
    <row r="180" spans="2:9" x14ac:dyDescent="0.3">
      <c r="B180" s="10"/>
      <c r="C180" s="19">
        <v>173</v>
      </c>
      <c r="D180" s="19" t="s">
        <v>461</v>
      </c>
      <c r="E180" s="60">
        <v>9.99</v>
      </c>
      <c r="F180" s="10"/>
      <c r="G180" s="17">
        <v>1</v>
      </c>
      <c r="H180" s="12">
        <v>156</v>
      </c>
      <c r="I180" s="12">
        <f t="shared" si="7"/>
        <v>6.4038461538461544E-2</v>
      </c>
    </row>
    <row r="181" spans="2:9" x14ac:dyDescent="0.3">
      <c r="B181" s="10"/>
      <c r="C181" s="19">
        <v>174</v>
      </c>
      <c r="D181" s="19" t="s">
        <v>115</v>
      </c>
      <c r="E181" s="60">
        <v>5</v>
      </c>
      <c r="F181" s="10"/>
      <c r="G181" s="17">
        <v>1</v>
      </c>
      <c r="H181" s="12">
        <v>417</v>
      </c>
      <c r="I181" s="12">
        <f t="shared" si="7"/>
        <v>1.1990407673860911E-2</v>
      </c>
    </row>
    <row r="182" spans="2:9" x14ac:dyDescent="0.3">
      <c r="B182" s="10"/>
      <c r="C182" s="19">
        <v>175</v>
      </c>
      <c r="D182" s="19" t="s">
        <v>116</v>
      </c>
      <c r="E182" s="60">
        <v>2</v>
      </c>
      <c r="F182" s="10"/>
      <c r="G182" s="17">
        <v>1</v>
      </c>
      <c r="H182" s="12">
        <v>521</v>
      </c>
      <c r="I182" s="12">
        <f t="shared" si="7"/>
        <v>3.838771593090211E-3</v>
      </c>
    </row>
    <row r="183" spans="2:9" x14ac:dyDescent="0.3">
      <c r="B183" s="10"/>
      <c r="C183" s="19">
        <v>176</v>
      </c>
      <c r="D183" s="19" t="s">
        <v>117</v>
      </c>
      <c r="E183" s="60">
        <v>20</v>
      </c>
      <c r="F183" s="10"/>
      <c r="G183" s="17">
        <v>1</v>
      </c>
      <c r="H183" s="12">
        <v>521</v>
      </c>
      <c r="I183" s="12">
        <f t="shared" si="7"/>
        <v>3.8387715930902108E-2</v>
      </c>
    </row>
    <row r="184" spans="2:9" x14ac:dyDescent="0.3">
      <c r="B184" s="10"/>
      <c r="C184" s="19">
        <v>177</v>
      </c>
      <c r="D184" s="19" t="s">
        <v>118</v>
      </c>
      <c r="E184" s="60">
        <v>25</v>
      </c>
      <c r="F184" s="10"/>
      <c r="G184" s="17">
        <v>1</v>
      </c>
      <c r="H184" s="12">
        <v>521</v>
      </c>
      <c r="I184" s="12">
        <f t="shared" si="7"/>
        <v>4.7984644913627639E-2</v>
      </c>
    </row>
    <row r="185" spans="2:9" x14ac:dyDescent="0.3">
      <c r="B185" s="10"/>
      <c r="C185" s="19">
        <v>178</v>
      </c>
      <c r="D185" s="19" t="s">
        <v>120</v>
      </c>
      <c r="E185" s="60">
        <v>15</v>
      </c>
      <c r="F185" s="10"/>
      <c r="G185" s="17">
        <v>1</v>
      </c>
      <c r="H185" s="12">
        <v>521</v>
      </c>
      <c r="I185" s="12">
        <f t="shared" si="7"/>
        <v>2.8790786948176585E-2</v>
      </c>
    </row>
    <row r="186" spans="2:9" x14ac:dyDescent="0.3">
      <c r="B186" s="10"/>
      <c r="C186" s="19">
        <v>179</v>
      </c>
      <c r="D186" s="19" t="s">
        <v>121</v>
      </c>
      <c r="E186" s="60">
        <v>7.79</v>
      </c>
      <c r="F186" s="10"/>
      <c r="G186" s="17">
        <v>1</v>
      </c>
      <c r="H186" s="12">
        <v>521</v>
      </c>
      <c r="I186" s="12">
        <f t="shared" si="7"/>
        <v>1.4952015355086373E-2</v>
      </c>
    </row>
    <row r="187" spans="2:9" x14ac:dyDescent="0.3">
      <c r="B187" s="10"/>
      <c r="C187" s="19">
        <v>180</v>
      </c>
      <c r="D187" s="19" t="s">
        <v>462</v>
      </c>
      <c r="E187" s="60">
        <v>799</v>
      </c>
      <c r="F187" s="10"/>
      <c r="G187" s="17">
        <v>1</v>
      </c>
      <c r="H187" s="12">
        <v>521</v>
      </c>
      <c r="I187" s="12">
        <f t="shared" si="7"/>
        <v>1.5335892514395393</v>
      </c>
    </row>
    <row r="188" spans="2:9" x14ac:dyDescent="0.3">
      <c r="B188" s="10"/>
      <c r="C188" s="19">
        <v>181</v>
      </c>
      <c r="D188" s="19" t="s">
        <v>463</v>
      </c>
      <c r="E188" s="60">
        <v>899</v>
      </c>
      <c r="F188" s="10"/>
      <c r="G188" s="17">
        <v>1</v>
      </c>
      <c r="H188" s="12">
        <v>521</v>
      </c>
      <c r="I188" s="12">
        <f t="shared" si="7"/>
        <v>1.7255278310940498</v>
      </c>
    </row>
    <row r="189" spans="2:9" x14ac:dyDescent="0.3">
      <c r="B189" s="10"/>
      <c r="C189" s="19">
        <v>182</v>
      </c>
      <c r="D189" s="19" t="s">
        <v>464</v>
      </c>
      <c r="E189" s="60">
        <v>20</v>
      </c>
      <c r="F189" s="10"/>
      <c r="G189" s="17">
        <v>2</v>
      </c>
      <c r="H189" s="12">
        <v>156</v>
      </c>
      <c r="I189" s="12">
        <f t="shared" si="7"/>
        <v>0.25641025641025639</v>
      </c>
    </row>
    <row r="190" spans="2:9" x14ac:dyDescent="0.3">
      <c r="B190" s="10"/>
      <c r="C190" s="19">
        <v>183</v>
      </c>
      <c r="D190" s="19" t="s">
        <v>465</v>
      </c>
      <c r="E190" s="60">
        <v>10</v>
      </c>
      <c r="F190" s="10"/>
      <c r="G190" s="17">
        <v>4</v>
      </c>
      <c r="H190" s="12">
        <v>156</v>
      </c>
      <c r="I190" s="12">
        <f t="shared" si="7"/>
        <v>0.25641025641025639</v>
      </c>
    </row>
    <row r="191" spans="2:9" x14ac:dyDescent="0.3">
      <c r="B191" s="10"/>
      <c r="C191" s="19">
        <v>184</v>
      </c>
      <c r="D191" s="19" t="s">
        <v>125</v>
      </c>
      <c r="E191" s="60">
        <v>9.99</v>
      </c>
      <c r="F191" s="10"/>
      <c r="G191" s="17">
        <v>1</v>
      </c>
      <c r="H191" s="12">
        <v>521</v>
      </c>
      <c r="I191" s="12">
        <f t="shared" si="7"/>
        <v>1.9174664107485605E-2</v>
      </c>
    </row>
    <row r="192" spans="2:9" x14ac:dyDescent="0.3">
      <c r="B192" s="10"/>
      <c r="C192" s="19">
        <v>185</v>
      </c>
      <c r="D192" s="19" t="s">
        <v>124</v>
      </c>
      <c r="E192" s="60">
        <v>250</v>
      </c>
      <c r="F192" s="10"/>
      <c r="G192" s="17">
        <v>1</v>
      </c>
      <c r="H192" s="12">
        <v>521</v>
      </c>
      <c r="I192" s="12">
        <f t="shared" si="7"/>
        <v>0.47984644913627639</v>
      </c>
    </row>
    <row r="193" spans="2:9" x14ac:dyDescent="0.3">
      <c r="B193" s="10"/>
      <c r="C193" s="19">
        <v>186</v>
      </c>
      <c r="D193" s="19" t="s">
        <v>466</v>
      </c>
      <c r="E193" s="60">
        <v>12.5</v>
      </c>
      <c r="F193" s="10"/>
      <c r="G193" s="17">
        <v>1</v>
      </c>
      <c r="H193" s="12">
        <v>104</v>
      </c>
      <c r="I193" s="12">
        <f t="shared" si="7"/>
        <v>0.1201923076923077</v>
      </c>
    </row>
    <row r="194" spans="2:9" x14ac:dyDescent="0.3">
      <c r="B194" s="10"/>
      <c r="C194" s="19">
        <v>187</v>
      </c>
      <c r="D194" s="19" t="s">
        <v>126</v>
      </c>
      <c r="E194" s="60">
        <v>12</v>
      </c>
      <c r="F194" s="10"/>
      <c r="G194" s="17">
        <v>1</v>
      </c>
      <c r="H194" s="12">
        <v>260.7</v>
      </c>
      <c r="I194" s="12">
        <f t="shared" si="7"/>
        <v>4.6029919447640968E-2</v>
      </c>
    </row>
    <row r="195" spans="2:9" x14ac:dyDescent="0.3">
      <c r="B195" s="10"/>
      <c r="C195" s="19">
        <v>188</v>
      </c>
      <c r="D195" s="19" t="s">
        <v>115</v>
      </c>
      <c r="E195" s="60">
        <v>5</v>
      </c>
      <c r="F195" s="10"/>
      <c r="G195" s="17">
        <v>1</v>
      </c>
      <c r="H195" s="12">
        <v>417</v>
      </c>
      <c r="I195" s="12">
        <f t="shared" si="7"/>
        <v>1.1990407673860911E-2</v>
      </c>
    </row>
    <row r="196" spans="2:9" x14ac:dyDescent="0.3">
      <c r="B196" s="10"/>
      <c r="C196" s="19">
        <v>189</v>
      </c>
      <c r="D196" s="19" t="s">
        <v>116</v>
      </c>
      <c r="E196" s="60">
        <v>2</v>
      </c>
      <c r="F196" s="10"/>
      <c r="G196" s="17">
        <v>1</v>
      </c>
      <c r="H196" s="12">
        <v>521</v>
      </c>
      <c r="I196" s="12">
        <f t="shared" si="7"/>
        <v>3.838771593090211E-3</v>
      </c>
    </row>
    <row r="197" spans="2:9" x14ac:dyDescent="0.3">
      <c r="B197" s="10"/>
      <c r="C197" s="19">
        <v>190</v>
      </c>
      <c r="D197" s="19" t="s">
        <v>117</v>
      </c>
      <c r="E197" s="60">
        <v>20</v>
      </c>
      <c r="F197" s="10"/>
      <c r="G197" s="17">
        <v>1</v>
      </c>
      <c r="H197" s="12">
        <v>521</v>
      </c>
      <c r="I197" s="12">
        <f t="shared" si="7"/>
        <v>3.8387715930902108E-2</v>
      </c>
    </row>
    <row r="198" spans="2:9" x14ac:dyDescent="0.3">
      <c r="B198" s="10"/>
      <c r="C198" s="19">
        <v>191</v>
      </c>
      <c r="D198" s="19" t="s">
        <v>118</v>
      </c>
      <c r="E198" s="60">
        <v>25</v>
      </c>
      <c r="F198" s="10"/>
      <c r="G198" s="17">
        <v>1</v>
      </c>
      <c r="H198" s="12">
        <v>521</v>
      </c>
      <c r="I198" s="12">
        <f t="shared" si="7"/>
        <v>4.7984644913627639E-2</v>
      </c>
    </row>
    <row r="199" spans="2:9" x14ac:dyDescent="0.3">
      <c r="B199" s="10"/>
      <c r="C199" s="19">
        <v>192</v>
      </c>
      <c r="D199" s="19" t="s">
        <v>120</v>
      </c>
      <c r="E199" s="60">
        <v>15</v>
      </c>
      <c r="F199" s="10"/>
      <c r="G199" s="17">
        <v>1</v>
      </c>
      <c r="H199" s="12">
        <v>521</v>
      </c>
      <c r="I199" s="12">
        <f t="shared" si="7"/>
        <v>2.8790786948176585E-2</v>
      </c>
    </row>
    <row r="200" spans="2:9" x14ac:dyDescent="0.3">
      <c r="B200" s="10"/>
      <c r="C200" s="19">
        <v>193</v>
      </c>
      <c r="D200" s="19" t="s">
        <v>121</v>
      </c>
      <c r="E200" s="60">
        <v>7.79</v>
      </c>
      <c r="F200" s="10"/>
      <c r="G200" s="17">
        <v>1</v>
      </c>
      <c r="H200" s="12">
        <v>521</v>
      </c>
      <c r="I200" s="12">
        <f t="shared" si="7"/>
        <v>1.4952015355086373E-2</v>
      </c>
    </row>
    <row r="201" spans="2:9" x14ac:dyDescent="0.3">
      <c r="B201" s="10"/>
      <c r="C201" s="19">
        <v>194</v>
      </c>
      <c r="D201" s="19" t="s">
        <v>1393</v>
      </c>
      <c r="E201" s="60">
        <v>499</v>
      </c>
      <c r="F201" s="10"/>
      <c r="G201" s="17">
        <v>1</v>
      </c>
      <c r="H201" s="12">
        <v>521</v>
      </c>
      <c r="I201" s="12">
        <f t="shared" si="7"/>
        <v>0.95777351247600773</v>
      </c>
    </row>
    <row r="202" spans="2:9" x14ac:dyDescent="0.3">
      <c r="B202" s="10" t="s">
        <v>1491</v>
      </c>
      <c r="C202" s="19">
        <v>195</v>
      </c>
      <c r="D202" s="19" t="s">
        <v>467</v>
      </c>
      <c r="E202" s="54">
        <v>0</v>
      </c>
      <c r="F202" s="10"/>
      <c r="G202" s="17">
        <v>2</v>
      </c>
      <c r="H202" s="12">
        <v>521.42999999999995</v>
      </c>
      <c r="I202" s="12">
        <f t="shared" si="7"/>
        <v>0</v>
      </c>
    </row>
    <row r="203" spans="2:9" x14ac:dyDescent="0.3">
      <c r="B203" s="10"/>
      <c r="C203" s="19">
        <v>196</v>
      </c>
      <c r="D203" s="19" t="s">
        <v>131</v>
      </c>
      <c r="E203" s="60">
        <v>2.99</v>
      </c>
      <c r="F203" s="10"/>
      <c r="G203" s="17">
        <v>2</v>
      </c>
      <c r="H203" s="12">
        <v>104</v>
      </c>
      <c r="I203" s="12">
        <f t="shared" si="7"/>
        <v>5.7500000000000002E-2</v>
      </c>
    </row>
    <row r="204" spans="2:9" x14ac:dyDescent="0.3">
      <c r="B204" s="10"/>
      <c r="C204" s="19">
        <v>197</v>
      </c>
      <c r="D204" s="19" t="s">
        <v>132</v>
      </c>
      <c r="E204" s="60">
        <v>2</v>
      </c>
      <c r="F204" s="10"/>
      <c r="G204" s="17">
        <v>2</v>
      </c>
      <c r="H204" s="12">
        <v>104</v>
      </c>
      <c r="I204" s="12">
        <f t="shared" si="7"/>
        <v>3.8461538461538464E-2</v>
      </c>
    </row>
    <row r="205" spans="2:9" x14ac:dyDescent="0.3">
      <c r="B205" s="10"/>
      <c r="C205" s="19">
        <v>198</v>
      </c>
      <c r="D205" s="19" t="s">
        <v>116</v>
      </c>
      <c r="E205" s="60">
        <v>20</v>
      </c>
      <c r="F205" s="10"/>
      <c r="G205" s="17">
        <v>1</v>
      </c>
      <c r="H205" s="12">
        <v>521</v>
      </c>
      <c r="I205" s="12">
        <f t="shared" si="7"/>
        <v>3.8387715930902108E-2</v>
      </c>
    </row>
    <row r="206" spans="2:9" x14ac:dyDescent="0.3">
      <c r="B206" s="10"/>
      <c r="C206" s="19">
        <v>199</v>
      </c>
      <c r="D206" s="19" t="s">
        <v>468</v>
      </c>
      <c r="E206" s="60">
        <v>28</v>
      </c>
      <c r="F206" s="10"/>
      <c r="G206" s="17">
        <v>1</v>
      </c>
      <c r="H206" s="12">
        <v>261</v>
      </c>
      <c r="I206" s="12">
        <f t="shared" si="7"/>
        <v>0.10727969348659004</v>
      </c>
    </row>
    <row r="207" spans="2:9" x14ac:dyDescent="0.3">
      <c r="B207" s="10"/>
      <c r="C207" s="19">
        <v>200</v>
      </c>
      <c r="D207" s="19" t="s">
        <v>469</v>
      </c>
      <c r="E207" s="60">
        <v>19.989999999999998</v>
      </c>
      <c r="F207" s="10"/>
      <c r="G207" s="17">
        <v>2</v>
      </c>
      <c r="H207" s="12">
        <v>156</v>
      </c>
      <c r="I207" s="12">
        <f t="shared" si="7"/>
        <v>0.25628205128205128</v>
      </c>
    </row>
    <row r="208" spans="2:9" x14ac:dyDescent="0.3">
      <c r="B208" s="10"/>
      <c r="C208" s="19">
        <v>201</v>
      </c>
      <c r="D208" s="19" t="s">
        <v>470</v>
      </c>
      <c r="E208" s="60">
        <v>22.99</v>
      </c>
      <c r="F208" s="10"/>
      <c r="G208" s="17">
        <v>2</v>
      </c>
      <c r="H208" s="12">
        <v>417</v>
      </c>
      <c r="I208" s="12">
        <f t="shared" ref="I208:I239" si="8">+(E208*G208)/H208</f>
        <v>0.11026378896882494</v>
      </c>
    </row>
    <row r="209" spans="2:9" x14ac:dyDescent="0.3">
      <c r="B209" s="10"/>
      <c r="C209" s="19">
        <v>202</v>
      </c>
      <c r="D209" s="19" t="s">
        <v>471</v>
      </c>
      <c r="E209" s="60">
        <v>1.2</v>
      </c>
      <c r="F209" s="10"/>
      <c r="G209" s="17">
        <v>1</v>
      </c>
      <c r="H209" s="12">
        <v>52</v>
      </c>
      <c r="I209" s="12">
        <f t="shared" si="8"/>
        <v>2.3076923076923075E-2</v>
      </c>
    </row>
    <row r="210" spans="2:9" x14ac:dyDescent="0.3">
      <c r="B210" s="10"/>
      <c r="C210" s="19">
        <v>203</v>
      </c>
      <c r="D210" s="19" t="s">
        <v>472</v>
      </c>
      <c r="E210" s="60">
        <v>3.99</v>
      </c>
      <c r="F210" s="10"/>
      <c r="G210" s="17">
        <v>2</v>
      </c>
      <c r="H210" s="12">
        <v>417</v>
      </c>
      <c r="I210" s="12">
        <f t="shared" si="8"/>
        <v>1.9136690647482014E-2</v>
      </c>
    </row>
    <row r="211" spans="2:9" x14ac:dyDescent="0.3">
      <c r="B211" s="10"/>
      <c r="C211" s="19">
        <v>204</v>
      </c>
      <c r="D211" s="19" t="s">
        <v>134</v>
      </c>
      <c r="E211" s="60">
        <v>1.2</v>
      </c>
      <c r="F211" s="10"/>
      <c r="G211" s="17">
        <v>8</v>
      </c>
      <c r="H211" s="12">
        <v>156</v>
      </c>
      <c r="I211" s="12">
        <f t="shared" si="8"/>
        <v>6.1538461538461535E-2</v>
      </c>
    </row>
    <row r="212" spans="2:9" x14ac:dyDescent="0.3">
      <c r="B212" s="10"/>
      <c r="C212" s="19">
        <v>205</v>
      </c>
      <c r="D212" s="19" t="s">
        <v>473</v>
      </c>
      <c r="E212" s="60">
        <v>3.99</v>
      </c>
      <c r="F212" s="10"/>
      <c r="G212" s="17">
        <v>2</v>
      </c>
      <c r="H212" s="12">
        <v>104</v>
      </c>
      <c r="I212" s="12">
        <f t="shared" si="8"/>
        <v>7.6730769230769241E-2</v>
      </c>
    </row>
    <row r="213" spans="2:9" x14ac:dyDescent="0.3">
      <c r="B213" s="10"/>
      <c r="C213" s="19">
        <v>206</v>
      </c>
      <c r="D213" s="19" t="s">
        <v>474</v>
      </c>
      <c r="E213" s="60">
        <v>5.99</v>
      </c>
      <c r="F213" s="10"/>
      <c r="G213" s="17">
        <v>1</v>
      </c>
      <c r="H213" s="12">
        <v>261</v>
      </c>
      <c r="I213" s="12">
        <f t="shared" si="8"/>
        <v>2.2950191570881226E-2</v>
      </c>
    </row>
    <row r="214" spans="2:9" x14ac:dyDescent="0.3">
      <c r="B214" s="10"/>
      <c r="C214" s="19">
        <v>207</v>
      </c>
      <c r="D214" s="19" t="s">
        <v>475</v>
      </c>
      <c r="E214" s="60">
        <v>4.99</v>
      </c>
      <c r="F214" s="10"/>
      <c r="G214" s="17">
        <v>1</v>
      </c>
      <c r="H214" s="12">
        <v>261</v>
      </c>
      <c r="I214" s="12">
        <f t="shared" si="8"/>
        <v>1.9118773946360156E-2</v>
      </c>
    </row>
    <row r="215" spans="2:9" x14ac:dyDescent="0.3">
      <c r="B215" s="10"/>
      <c r="C215" s="19">
        <v>208</v>
      </c>
      <c r="D215" s="19" t="s">
        <v>476</v>
      </c>
      <c r="E215" s="60">
        <v>4.99</v>
      </c>
      <c r="F215" s="10"/>
      <c r="G215" s="17">
        <v>2</v>
      </c>
      <c r="H215" s="12">
        <v>521</v>
      </c>
      <c r="I215" s="12">
        <f t="shared" si="8"/>
        <v>1.9155470249520155E-2</v>
      </c>
    </row>
    <row r="216" spans="2:9" x14ac:dyDescent="0.3">
      <c r="B216" s="10"/>
      <c r="C216" s="19">
        <v>209</v>
      </c>
      <c r="D216" s="19" t="s">
        <v>477</v>
      </c>
      <c r="E216" s="60">
        <v>8.99</v>
      </c>
      <c r="F216" s="10"/>
      <c r="G216" s="17">
        <v>1</v>
      </c>
      <c r="H216" s="12">
        <v>521</v>
      </c>
      <c r="I216" s="12">
        <f t="shared" si="8"/>
        <v>1.7255278310940498E-2</v>
      </c>
    </row>
    <row r="217" spans="2:9" x14ac:dyDescent="0.3">
      <c r="B217" s="10"/>
      <c r="C217" s="19">
        <v>210</v>
      </c>
      <c r="D217" s="19" t="s">
        <v>478</v>
      </c>
      <c r="E217" s="60">
        <v>2.5</v>
      </c>
      <c r="F217" s="10"/>
      <c r="G217" s="17">
        <v>1</v>
      </c>
      <c r="H217" s="12">
        <v>521</v>
      </c>
      <c r="I217" s="12">
        <f t="shared" si="8"/>
        <v>4.7984644913627635E-3</v>
      </c>
    </row>
    <row r="218" spans="2:9" x14ac:dyDescent="0.3">
      <c r="B218" s="10"/>
      <c r="C218" s="19">
        <v>211</v>
      </c>
      <c r="D218" s="19" t="s">
        <v>479</v>
      </c>
      <c r="E218" s="60">
        <v>4.99</v>
      </c>
      <c r="F218" s="10"/>
      <c r="G218" s="17">
        <v>1</v>
      </c>
      <c r="H218" s="12">
        <v>521</v>
      </c>
      <c r="I218" s="12">
        <f t="shared" si="8"/>
        <v>9.5777351247600777E-3</v>
      </c>
    </row>
    <row r="219" spans="2:9" x14ac:dyDescent="0.3">
      <c r="B219" s="10"/>
      <c r="C219" s="19">
        <v>212</v>
      </c>
      <c r="D219" s="19" t="s">
        <v>142</v>
      </c>
      <c r="E219" s="60">
        <v>189</v>
      </c>
      <c r="F219" s="10"/>
      <c r="G219" s="17">
        <v>1</v>
      </c>
      <c r="H219" s="12">
        <v>521</v>
      </c>
      <c r="I219" s="12">
        <f t="shared" si="8"/>
        <v>0.36276391554702497</v>
      </c>
    </row>
    <row r="220" spans="2:9" x14ac:dyDescent="0.3">
      <c r="B220" s="10"/>
      <c r="C220" s="19">
        <v>213</v>
      </c>
      <c r="D220" s="19" t="s">
        <v>143</v>
      </c>
      <c r="E220" s="60">
        <v>189.99</v>
      </c>
      <c r="F220" s="10"/>
      <c r="G220" s="17">
        <v>1</v>
      </c>
      <c r="H220" s="12">
        <v>261</v>
      </c>
      <c r="I220" s="12">
        <f t="shared" si="8"/>
        <v>0.72793103448275864</v>
      </c>
    </row>
    <row r="221" spans="2:9" x14ac:dyDescent="0.3">
      <c r="B221" s="10"/>
      <c r="C221" s="19">
        <v>214</v>
      </c>
      <c r="D221" s="19" t="s">
        <v>141</v>
      </c>
      <c r="E221" s="60">
        <v>239.99</v>
      </c>
      <c r="F221" s="10"/>
      <c r="G221" s="17">
        <v>1</v>
      </c>
      <c r="H221" s="12">
        <v>521</v>
      </c>
      <c r="I221" s="12">
        <f t="shared" si="8"/>
        <v>0.4606333973128599</v>
      </c>
    </row>
    <row r="222" spans="2:9" x14ac:dyDescent="0.3">
      <c r="B222" s="10"/>
      <c r="C222" s="19">
        <v>215</v>
      </c>
      <c r="D222" s="19" t="s">
        <v>145</v>
      </c>
      <c r="E222" s="60">
        <v>16.989999999999998</v>
      </c>
      <c r="F222" s="10"/>
      <c r="G222" s="17">
        <v>1</v>
      </c>
      <c r="H222" s="12">
        <v>104</v>
      </c>
      <c r="I222" s="12">
        <f t="shared" si="8"/>
        <v>0.16336538461538461</v>
      </c>
    </row>
    <row r="223" spans="2:9" x14ac:dyDescent="0.3">
      <c r="B223" s="10"/>
      <c r="C223" s="19">
        <v>216</v>
      </c>
      <c r="D223" s="19" t="s">
        <v>144</v>
      </c>
      <c r="E223" s="60">
        <v>11.99</v>
      </c>
      <c r="F223" s="10"/>
      <c r="G223" s="17">
        <v>1</v>
      </c>
      <c r="H223" s="12">
        <v>104</v>
      </c>
      <c r="I223" s="12">
        <f t="shared" si="8"/>
        <v>0.11528846153846153</v>
      </c>
    </row>
    <row r="224" spans="2:9" x14ac:dyDescent="0.3">
      <c r="B224" s="10"/>
      <c r="C224" s="19">
        <v>217</v>
      </c>
      <c r="D224" s="19" t="s">
        <v>140</v>
      </c>
      <c r="E224" s="60">
        <v>49.99</v>
      </c>
      <c r="F224" s="10"/>
      <c r="G224" s="17">
        <v>1</v>
      </c>
      <c r="H224" s="12">
        <v>261</v>
      </c>
      <c r="I224" s="12">
        <f t="shared" si="8"/>
        <v>0.19153256704980845</v>
      </c>
    </row>
    <row r="225" spans="2:9" x14ac:dyDescent="0.3">
      <c r="B225" s="10"/>
      <c r="C225" s="19">
        <v>218</v>
      </c>
      <c r="D225" s="19" t="s">
        <v>480</v>
      </c>
      <c r="E225" s="60">
        <v>29.99</v>
      </c>
      <c r="F225" s="10"/>
      <c r="G225" s="17">
        <v>1</v>
      </c>
      <c r="H225" s="12">
        <v>104</v>
      </c>
      <c r="I225" s="12">
        <f t="shared" si="8"/>
        <v>0.28836538461538458</v>
      </c>
    </row>
    <row r="226" spans="2:9" x14ac:dyDescent="0.3">
      <c r="B226" s="10"/>
      <c r="C226" s="19">
        <v>219</v>
      </c>
      <c r="D226" s="19" t="s">
        <v>146</v>
      </c>
      <c r="E226" s="60">
        <v>59.99</v>
      </c>
      <c r="F226" s="10"/>
      <c r="G226" s="17">
        <v>1</v>
      </c>
      <c r="H226" s="12">
        <v>1043</v>
      </c>
      <c r="I226" s="12">
        <f t="shared" si="8"/>
        <v>5.7516778523489936E-2</v>
      </c>
    </row>
    <row r="227" spans="2:9" x14ac:dyDescent="0.3">
      <c r="B227" s="10"/>
      <c r="C227" s="19">
        <v>220</v>
      </c>
      <c r="D227" s="19" t="s">
        <v>481</v>
      </c>
      <c r="E227" s="60">
        <v>19.95</v>
      </c>
      <c r="F227" s="10"/>
      <c r="G227" s="17">
        <v>1</v>
      </c>
      <c r="H227" s="12">
        <v>1043</v>
      </c>
      <c r="I227" s="12">
        <f t="shared" si="8"/>
        <v>1.9127516778523489E-2</v>
      </c>
    </row>
    <row r="228" spans="2:9" x14ac:dyDescent="0.3">
      <c r="B228" s="10"/>
      <c r="C228" s="19">
        <v>221</v>
      </c>
      <c r="D228" s="19" t="s">
        <v>482</v>
      </c>
      <c r="E228" s="60">
        <v>29.99</v>
      </c>
      <c r="F228" s="10"/>
      <c r="G228" s="17">
        <v>1</v>
      </c>
      <c r="H228" s="12">
        <v>782</v>
      </c>
      <c r="I228" s="12">
        <f t="shared" si="8"/>
        <v>3.8350383631713551E-2</v>
      </c>
    </row>
    <row r="229" spans="2:9" x14ac:dyDescent="0.3">
      <c r="B229" s="10"/>
      <c r="C229" s="19">
        <v>222</v>
      </c>
      <c r="D229" s="19" t="s">
        <v>148</v>
      </c>
      <c r="E229" s="60">
        <v>7.99</v>
      </c>
      <c r="F229" s="10"/>
      <c r="G229" s="17">
        <v>2</v>
      </c>
      <c r="H229" s="12">
        <v>104</v>
      </c>
      <c r="I229" s="12">
        <f t="shared" si="8"/>
        <v>0.15365384615384617</v>
      </c>
    </row>
    <row r="230" spans="2:9" x14ac:dyDescent="0.3">
      <c r="B230" s="10"/>
      <c r="C230" s="19">
        <v>223</v>
      </c>
      <c r="D230" s="19" t="s">
        <v>483</v>
      </c>
      <c r="E230" s="60">
        <v>5.99</v>
      </c>
      <c r="F230" s="10"/>
      <c r="G230" s="17">
        <v>2</v>
      </c>
      <c r="H230" s="12">
        <v>104</v>
      </c>
      <c r="I230" s="12">
        <f t="shared" si="8"/>
        <v>0.11519230769230769</v>
      </c>
    </row>
    <row r="231" spans="2:9" x14ac:dyDescent="0.3">
      <c r="B231" s="10"/>
      <c r="C231" s="19">
        <v>224</v>
      </c>
      <c r="D231" s="19" t="s">
        <v>484</v>
      </c>
      <c r="E231" s="60">
        <v>7.99</v>
      </c>
      <c r="F231" s="10"/>
      <c r="G231" s="17">
        <v>1</v>
      </c>
      <c r="H231" s="12">
        <v>261</v>
      </c>
      <c r="I231" s="12">
        <f t="shared" si="8"/>
        <v>3.0613026819923374E-2</v>
      </c>
    </row>
    <row r="232" spans="2:9" x14ac:dyDescent="0.3">
      <c r="B232" s="10"/>
      <c r="C232" s="19">
        <v>225</v>
      </c>
      <c r="D232" s="19" t="s">
        <v>485</v>
      </c>
      <c r="E232" s="60">
        <v>4.79</v>
      </c>
      <c r="F232" s="10"/>
      <c r="G232" s="17">
        <v>2</v>
      </c>
      <c r="H232" s="12">
        <v>261</v>
      </c>
      <c r="I232" s="12">
        <f t="shared" si="8"/>
        <v>3.6704980842911877E-2</v>
      </c>
    </row>
    <row r="233" spans="2:9" x14ac:dyDescent="0.3">
      <c r="B233" s="10"/>
      <c r="C233" s="19">
        <v>226</v>
      </c>
      <c r="D233" s="19" t="s">
        <v>149</v>
      </c>
      <c r="E233" s="60">
        <v>1.2</v>
      </c>
      <c r="F233" s="10"/>
      <c r="G233" s="17">
        <v>1</v>
      </c>
      <c r="H233" s="12">
        <v>261</v>
      </c>
      <c r="I233" s="12">
        <f t="shared" si="8"/>
        <v>4.5977011494252873E-3</v>
      </c>
    </row>
    <row r="234" spans="2:9" x14ac:dyDescent="0.3">
      <c r="B234" s="10"/>
      <c r="C234" s="19">
        <v>227</v>
      </c>
      <c r="D234" s="19" t="s">
        <v>486</v>
      </c>
      <c r="E234" s="60">
        <v>1.2</v>
      </c>
      <c r="F234" s="10"/>
      <c r="G234" s="17">
        <v>3</v>
      </c>
      <c r="H234" s="12">
        <v>209</v>
      </c>
      <c r="I234" s="12">
        <f t="shared" si="8"/>
        <v>1.7224880382775119E-2</v>
      </c>
    </row>
    <row r="235" spans="2:9" x14ac:dyDescent="0.3">
      <c r="B235" s="10"/>
      <c r="C235" s="19">
        <v>228</v>
      </c>
      <c r="D235" s="19" t="s">
        <v>487</v>
      </c>
      <c r="E235" s="60">
        <v>9.99</v>
      </c>
      <c r="F235" s="10"/>
      <c r="G235" s="17">
        <v>1</v>
      </c>
      <c r="H235" s="12">
        <v>1043</v>
      </c>
      <c r="I235" s="12">
        <f t="shared" si="8"/>
        <v>9.5781399808245443E-3</v>
      </c>
    </row>
    <row r="236" spans="2:9" x14ac:dyDescent="0.3">
      <c r="B236" s="10"/>
      <c r="C236" s="19">
        <v>229</v>
      </c>
      <c r="D236" s="19" t="s">
        <v>154</v>
      </c>
      <c r="E236" s="60">
        <v>2.99</v>
      </c>
      <c r="F236" s="10"/>
      <c r="G236" s="17">
        <v>1</v>
      </c>
      <c r="H236" s="12">
        <v>1043</v>
      </c>
      <c r="I236" s="12">
        <f t="shared" si="8"/>
        <v>2.8667305848513905E-3</v>
      </c>
    </row>
    <row r="237" spans="2:9" x14ac:dyDescent="0.3">
      <c r="B237" s="10"/>
      <c r="C237" s="19">
        <v>230</v>
      </c>
      <c r="D237" s="19" t="s">
        <v>373</v>
      </c>
      <c r="E237" s="60">
        <v>1.2</v>
      </c>
      <c r="F237" s="10"/>
      <c r="G237" s="17">
        <v>1</v>
      </c>
      <c r="H237" s="12">
        <v>104</v>
      </c>
      <c r="I237" s="12">
        <f t="shared" si="8"/>
        <v>1.1538461538461537E-2</v>
      </c>
    </row>
    <row r="238" spans="2:9" x14ac:dyDescent="0.3">
      <c r="B238" s="10"/>
      <c r="C238" s="19">
        <v>231</v>
      </c>
      <c r="D238" s="19" t="s">
        <v>488</v>
      </c>
      <c r="E238" s="60">
        <v>22.5</v>
      </c>
      <c r="F238" s="10"/>
      <c r="G238" s="17">
        <v>1</v>
      </c>
      <c r="H238" s="12">
        <v>261</v>
      </c>
      <c r="I238" s="12">
        <f t="shared" si="8"/>
        <v>8.6206896551724144E-2</v>
      </c>
    </row>
    <row r="239" spans="2:9" x14ac:dyDescent="0.3">
      <c r="B239" s="10"/>
      <c r="C239" s="19">
        <v>232</v>
      </c>
      <c r="D239" s="19" t="s">
        <v>157</v>
      </c>
      <c r="E239" s="60">
        <v>1.99</v>
      </c>
      <c r="F239" s="10"/>
      <c r="G239" s="17">
        <v>1</v>
      </c>
      <c r="H239" s="12">
        <v>261</v>
      </c>
      <c r="I239" s="12">
        <f t="shared" si="8"/>
        <v>7.6245210727969347E-3</v>
      </c>
    </row>
    <row r="240" spans="2:9" x14ac:dyDescent="0.3">
      <c r="B240" s="10"/>
      <c r="C240" s="19">
        <v>233</v>
      </c>
      <c r="D240" s="19" t="s">
        <v>489</v>
      </c>
      <c r="E240" s="60">
        <v>1.89</v>
      </c>
      <c r="F240" s="10"/>
      <c r="G240" s="17">
        <v>1</v>
      </c>
      <c r="H240" s="12">
        <v>104</v>
      </c>
      <c r="I240" s="12">
        <f t="shared" ref="I240:I271" si="9">+(E240*G240)/H240</f>
        <v>1.8173076923076924E-2</v>
      </c>
    </row>
    <row r="241" spans="2:9" x14ac:dyDescent="0.3">
      <c r="B241" s="10"/>
      <c r="C241" s="19">
        <v>234</v>
      </c>
      <c r="D241" s="19" t="s">
        <v>490</v>
      </c>
      <c r="E241" s="60">
        <v>3.5</v>
      </c>
      <c r="F241" s="10"/>
      <c r="G241" s="17">
        <v>1</v>
      </c>
      <c r="H241" s="12">
        <v>261</v>
      </c>
      <c r="I241" s="12">
        <f t="shared" si="9"/>
        <v>1.3409961685823755E-2</v>
      </c>
    </row>
    <row r="242" spans="2:9" x14ac:dyDescent="0.3">
      <c r="B242" s="10"/>
      <c r="C242" s="19">
        <v>235</v>
      </c>
      <c r="D242" s="19" t="s">
        <v>627</v>
      </c>
      <c r="E242" s="60">
        <v>4.99</v>
      </c>
      <c r="F242" s="10"/>
      <c r="G242" s="17">
        <v>1</v>
      </c>
      <c r="H242" s="12">
        <v>261</v>
      </c>
      <c r="I242" s="12">
        <f t="shared" si="9"/>
        <v>1.9118773946360156E-2</v>
      </c>
    </row>
    <row r="243" spans="2:9" x14ac:dyDescent="0.3">
      <c r="B243" s="10"/>
      <c r="C243" s="19">
        <v>236</v>
      </c>
      <c r="D243" s="19" t="s">
        <v>156</v>
      </c>
      <c r="E243" s="60">
        <v>9.99</v>
      </c>
      <c r="F243" s="10"/>
      <c r="G243" s="17">
        <v>1</v>
      </c>
      <c r="H243" s="12">
        <v>521</v>
      </c>
      <c r="I243" s="12">
        <f t="shared" si="9"/>
        <v>1.9174664107485605E-2</v>
      </c>
    </row>
    <row r="244" spans="2:9" x14ac:dyDescent="0.3">
      <c r="B244" s="10"/>
      <c r="C244" s="19">
        <v>237</v>
      </c>
      <c r="D244" s="19" t="s">
        <v>162</v>
      </c>
      <c r="E244" s="60">
        <v>11.2</v>
      </c>
      <c r="F244" s="10"/>
      <c r="G244" s="17">
        <v>1</v>
      </c>
      <c r="H244" s="12">
        <v>104</v>
      </c>
      <c r="I244" s="12">
        <f t="shared" si="9"/>
        <v>0.10769230769230768</v>
      </c>
    </row>
    <row r="245" spans="2:9" x14ac:dyDescent="0.3">
      <c r="B245" s="10"/>
      <c r="C245" s="19">
        <v>238</v>
      </c>
      <c r="D245" s="19" t="s">
        <v>163</v>
      </c>
      <c r="E245" s="60">
        <v>1.2</v>
      </c>
      <c r="F245" s="10"/>
      <c r="G245" s="17">
        <v>1</v>
      </c>
      <c r="H245" s="12">
        <v>104</v>
      </c>
      <c r="I245" s="12">
        <f t="shared" si="9"/>
        <v>1.1538461538461537E-2</v>
      </c>
    </row>
    <row r="246" spans="2:9" x14ac:dyDescent="0.3">
      <c r="B246" s="10"/>
      <c r="C246" s="19">
        <v>239</v>
      </c>
      <c r="D246" s="19" t="s">
        <v>164</v>
      </c>
      <c r="E246" s="60">
        <v>3.4</v>
      </c>
      <c r="F246" s="10"/>
      <c r="G246" s="17">
        <v>1</v>
      </c>
      <c r="H246" s="12">
        <v>104</v>
      </c>
      <c r="I246" s="12">
        <f t="shared" si="9"/>
        <v>3.2692307692307694E-2</v>
      </c>
    </row>
    <row r="247" spans="2:9" x14ac:dyDescent="0.3">
      <c r="B247" s="10"/>
      <c r="C247" s="19">
        <v>240</v>
      </c>
      <c r="D247" s="19" t="s">
        <v>165</v>
      </c>
      <c r="E247" s="60">
        <v>9.99</v>
      </c>
      <c r="F247" s="10"/>
      <c r="G247" s="17">
        <v>1</v>
      </c>
      <c r="H247" s="12">
        <v>521</v>
      </c>
      <c r="I247" s="12">
        <f t="shared" si="9"/>
        <v>1.9174664107485605E-2</v>
      </c>
    </row>
    <row r="248" spans="2:9" x14ac:dyDescent="0.3">
      <c r="B248" s="10"/>
      <c r="C248" s="19">
        <v>241</v>
      </c>
      <c r="D248" s="19" t="s">
        <v>492</v>
      </c>
      <c r="E248" s="60">
        <v>3.99</v>
      </c>
      <c r="F248" s="10"/>
      <c r="G248" s="18">
        <v>1</v>
      </c>
      <c r="H248" s="12">
        <v>104</v>
      </c>
      <c r="I248" s="12">
        <f t="shared" si="9"/>
        <v>3.8365384615384621E-2</v>
      </c>
    </row>
    <row r="249" spans="2:9" x14ac:dyDescent="0.3">
      <c r="B249" s="10"/>
      <c r="C249" s="19">
        <v>242</v>
      </c>
      <c r="D249" s="19" t="s">
        <v>493</v>
      </c>
      <c r="E249" s="60">
        <v>9.99</v>
      </c>
      <c r="F249" s="10"/>
      <c r="G249" s="17">
        <v>2</v>
      </c>
      <c r="H249" s="12">
        <v>104</v>
      </c>
      <c r="I249" s="12">
        <f t="shared" si="9"/>
        <v>0.19211538461538463</v>
      </c>
    </row>
    <row r="250" spans="2:9" x14ac:dyDescent="0.3">
      <c r="B250" s="10"/>
      <c r="C250" s="19">
        <v>243</v>
      </c>
      <c r="D250" s="19" t="s">
        <v>160</v>
      </c>
      <c r="E250" s="60">
        <v>5.99</v>
      </c>
      <c r="F250" s="10"/>
      <c r="G250" s="17">
        <v>1</v>
      </c>
      <c r="H250" s="12">
        <v>104</v>
      </c>
      <c r="I250" s="12">
        <f t="shared" si="9"/>
        <v>5.7596153846153846E-2</v>
      </c>
    </row>
    <row r="251" spans="2:9" x14ac:dyDescent="0.3">
      <c r="B251" s="10"/>
      <c r="C251" s="19">
        <v>244</v>
      </c>
      <c r="D251" s="19" t="s">
        <v>182</v>
      </c>
      <c r="E251" s="60">
        <v>1.2</v>
      </c>
      <c r="F251" s="10"/>
      <c r="G251" s="17">
        <v>1</v>
      </c>
      <c r="H251" s="12">
        <v>52</v>
      </c>
      <c r="I251" s="12">
        <f t="shared" si="9"/>
        <v>2.3076923076923075E-2</v>
      </c>
    </row>
    <row r="252" spans="2:9" x14ac:dyDescent="0.3">
      <c r="B252" s="10"/>
      <c r="C252" s="19">
        <v>245</v>
      </c>
      <c r="D252" s="19" t="s">
        <v>194</v>
      </c>
      <c r="E252" s="60">
        <v>9.5</v>
      </c>
      <c r="F252" s="10"/>
      <c r="G252" s="17">
        <v>2</v>
      </c>
      <c r="H252" s="12">
        <v>261</v>
      </c>
      <c r="I252" s="12">
        <f t="shared" si="9"/>
        <v>7.2796934865900387E-2</v>
      </c>
    </row>
    <row r="253" spans="2:9" x14ac:dyDescent="0.3">
      <c r="B253" s="10"/>
      <c r="C253" s="19">
        <v>246</v>
      </c>
      <c r="D253" s="19" t="s">
        <v>168</v>
      </c>
      <c r="E253" s="60">
        <v>18</v>
      </c>
      <c r="F253" s="10"/>
      <c r="G253" s="17">
        <v>1</v>
      </c>
      <c r="H253" s="12">
        <v>521</v>
      </c>
      <c r="I253" s="12">
        <f t="shared" si="9"/>
        <v>3.4548944337811902E-2</v>
      </c>
    </row>
    <row r="254" spans="2:9" x14ac:dyDescent="0.3">
      <c r="B254" s="10"/>
      <c r="C254" s="19">
        <v>247</v>
      </c>
      <c r="D254" s="19" t="s">
        <v>494</v>
      </c>
      <c r="E254" s="60">
        <v>2</v>
      </c>
      <c r="F254" s="10"/>
      <c r="G254" s="17">
        <v>1</v>
      </c>
      <c r="H254" s="12">
        <v>261</v>
      </c>
      <c r="I254" s="12">
        <f t="shared" si="9"/>
        <v>7.6628352490421452E-3</v>
      </c>
    </row>
    <row r="255" spans="2:9" x14ac:dyDescent="0.3">
      <c r="B255" s="10"/>
      <c r="C255" s="19">
        <v>248</v>
      </c>
      <c r="D255" s="19" t="s">
        <v>169</v>
      </c>
      <c r="E255" s="60">
        <v>14.99</v>
      </c>
      <c r="F255" s="10"/>
      <c r="G255" s="17">
        <v>1</v>
      </c>
      <c r="H255" s="12">
        <v>261</v>
      </c>
      <c r="I255" s="12">
        <f t="shared" si="9"/>
        <v>5.7432950191570881E-2</v>
      </c>
    </row>
    <row r="256" spans="2:9" x14ac:dyDescent="0.3">
      <c r="B256" s="10"/>
      <c r="C256" s="19">
        <v>249</v>
      </c>
      <c r="D256" s="19" t="s">
        <v>170</v>
      </c>
      <c r="E256" s="60">
        <v>62</v>
      </c>
      <c r="F256" s="10"/>
      <c r="G256" s="17">
        <v>1</v>
      </c>
      <c r="H256" s="12">
        <v>521</v>
      </c>
      <c r="I256" s="12">
        <f t="shared" si="9"/>
        <v>0.11900191938579655</v>
      </c>
    </row>
    <row r="257" spans="2:9" x14ac:dyDescent="0.3">
      <c r="B257" s="10"/>
      <c r="C257" s="19">
        <v>250</v>
      </c>
      <c r="D257" s="19" t="s">
        <v>167</v>
      </c>
      <c r="E257" s="60">
        <v>2.63</v>
      </c>
      <c r="F257" s="10"/>
      <c r="G257" s="17">
        <v>1</v>
      </c>
      <c r="H257" s="12">
        <v>6</v>
      </c>
      <c r="I257" s="12">
        <f t="shared" si="9"/>
        <v>0.4383333333333333</v>
      </c>
    </row>
    <row r="258" spans="2:9" x14ac:dyDescent="0.3">
      <c r="B258" s="10"/>
      <c r="C258" s="19">
        <v>251</v>
      </c>
      <c r="D258" s="19" t="s">
        <v>495</v>
      </c>
      <c r="E258" s="60">
        <v>1.42</v>
      </c>
      <c r="F258" s="10"/>
      <c r="G258" s="17">
        <v>1</v>
      </c>
      <c r="H258" s="12">
        <v>11</v>
      </c>
      <c r="I258" s="12">
        <f t="shared" si="9"/>
        <v>0.12909090909090909</v>
      </c>
    </row>
    <row r="259" spans="2:9" x14ac:dyDescent="0.3">
      <c r="B259" s="10"/>
      <c r="C259" s="19">
        <v>252</v>
      </c>
      <c r="D259" s="19" t="s">
        <v>496</v>
      </c>
      <c r="E259" s="60">
        <v>7.4</v>
      </c>
      <c r="F259" s="10"/>
      <c r="G259" s="17">
        <v>1</v>
      </c>
      <c r="H259" s="12">
        <v>261</v>
      </c>
      <c r="I259" s="12">
        <f t="shared" si="9"/>
        <v>2.8352490421455941E-2</v>
      </c>
    </row>
    <row r="260" spans="2:9" x14ac:dyDescent="0.3">
      <c r="B260" s="10"/>
      <c r="C260" s="19">
        <v>253</v>
      </c>
      <c r="D260" s="19" t="s">
        <v>497</v>
      </c>
      <c r="E260" s="60">
        <v>1.99</v>
      </c>
      <c r="F260" s="10"/>
      <c r="G260" s="17">
        <v>1</v>
      </c>
      <c r="H260" s="12">
        <v>52</v>
      </c>
      <c r="I260" s="12">
        <f t="shared" si="9"/>
        <v>3.8269230769230771E-2</v>
      </c>
    </row>
    <row r="261" spans="2:9" x14ac:dyDescent="0.3">
      <c r="B261" s="10"/>
      <c r="C261" s="19">
        <v>254</v>
      </c>
      <c r="D261" s="19" t="s">
        <v>498</v>
      </c>
      <c r="E261" s="60">
        <v>1.99</v>
      </c>
      <c r="F261" s="10"/>
      <c r="G261" s="17">
        <v>1</v>
      </c>
      <c r="H261" s="12">
        <v>52</v>
      </c>
      <c r="I261" s="12">
        <f t="shared" si="9"/>
        <v>3.8269230769230771E-2</v>
      </c>
    </row>
    <row r="262" spans="2:9" x14ac:dyDescent="0.3">
      <c r="B262" s="10"/>
      <c r="C262" s="19">
        <v>255</v>
      </c>
      <c r="D262" s="19" t="s">
        <v>499</v>
      </c>
      <c r="E262" s="60">
        <v>4.49</v>
      </c>
      <c r="F262" s="10"/>
      <c r="G262" s="17">
        <v>1</v>
      </c>
      <c r="H262" s="12">
        <v>261</v>
      </c>
      <c r="I262" s="12">
        <f t="shared" si="9"/>
        <v>1.7203065134099617E-2</v>
      </c>
    </row>
    <row r="263" spans="2:9" x14ac:dyDescent="0.3">
      <c r="B263" s="10" t="s">
        <v>1490</v>
      </c>
      <c r="C263" s="19">
        <v>256</v>
      </c>
      <c r="D263" s="19" t="s">
        <v>172</v>
      </c>
      <c r="E263" s="60">
        <v>0</v>
      </c>
      <c r="F263" s="10"/>
      <c r="G263" s="17">
        <v>1</v>
      </c>
      <c r="H263" s="12">
        <v>104</v>
      </c>
      <c r="I263" s="12">
        <f t="shared" si="9"/>
        <v>0</v>
      </c>
    </row>
    <row r="264" spans="2:9" x14ac:dyDescent="0.3">
      <c r="B264" s="10"/>
      <c r="C264" s="19">
        <v>257</v>
      </c>
      <c r="D264" s="19" t="s">
        <v>174</v>
      </c>
      <c r="E264" s="60">
        <v>14.99</v>
      </c>
      <c r="F264" s="10"/>
      <c r="G264" s="17">
        <v>1</v>
      </c>
      <c r="H264" s="12">
        <v>104</v>
      </c>
      <c r="I264" s="12">
        <f t="shared" si="9"/>
        <v>0.14413461538461539</v>
      </c>
    </row>
    <row r="265" spans="2:9" x14ac:dyDescent="0.3">
      <c r="B265" s="10"/>
      <c r="C265" s="19">
        <v>258</v>
      </c>
      <c r="D265" s="19" t="s">
        <v>500</v>
      </c>
      <c r="E265" s="60">
        <v>1.47</v>
      </c>
      <c r="F265" s="10"/>
      <c r="G265" s="17">
        <v>1</v>
      </c>
      <c r="H265" s="12">
        <v>52</v>
      </c>
      <c r="I265" s="12">
        <f t="shared" si="9"/>
        <v>2.8269230769230769E-2</v>
      </c>
    </row>
    <row r="266" spans="2:9" x14ac:dyDescent="0.3">
      <c r="B266" s="10"/>
      <c r="C266" s="19">
        <v>259</v>
      </c>
      <c r="D266" s="19" t="s">
        <v>176</v>
      </c>
      <c r="E266" s="60">
        <v>3.98</v>
      </c>
      <c r="F266" s="10"/>
      <c r="G266" s="17">
        <v>1</v>
      </c>
      <c r="H266" s="12">
        <v>104</v>
      </c>
      <c r="I266" s="12">
        <f t="shared" si="9"/>
        <v>3.8269230769230771E-2</v>
      </c>
    </row>
    <row r="267" spans="2:9" x14ac:dyDescent="0.3">
      <c r="B267" s="10"/>
      <c r="C267" s="19">
        <v>260</v>
      </c>
      <c r="D267" s="19" t="s">
        <v>175</v>
      </c>
      <c r="E267" s="60">
        <v>99.99</v>
      </c>
      <c r="F267" s="10"/>
      <c r="G267" s="17">
        <v>1</v>
      </c>
      <c r="H267" s="12">
        <v>261</v>
      </c>
      <c r="I267" s="12">
        <f t="shared" si="9"/>
        <v>0.38310344827586207</v>
      </c>
    </row>
    <row r="268" spans="2:9" x14ac:dyDescent="0.3">
      <c r="B268" s="10"/>
      <c r="C268" s="19">
        <v>261</v>
      </c>
      <c r="D268" s="19" t="s">
        <v>191</v>
      </c>
      <c r="E268" s="60">
        <v>2.31</v>
      </c>
      <c r="F268" s="10"/>
      <c r="G268" s="17">
        <v>1</v>
      </c>
      <c r="H268" s="12">
        <v>9</v>
      </c>
      <c r="I268" s="12">
        <f t="shared" si="9"/>
        <v>0.25666666666666665</v>
      </c>
    </row>
    <row r="269" spans="2:9" x14ac:dyDescent="0.3">
      <c r="B269" s="10"/>
      <c r="C269" s="19">
        <v>262</v>
      </c>
      <c r="D269" s="19" t="s">
        <v>183</v>
      </c>
      <c r="E269" s="60">
        <v>0.42</v>
      </c>
      <c r="F269" s="10"/>
      <c r="G269" s="17">
        <v>1</v>
      </c>
      <c r="H269" s="12">
        <v>4</v>
      </c>
      <c r="I269" s="12">
        <f t="shared" si="9"/>
        <v>0.105</v>
      </c>
    </row>
    <row r="270" spans="2:9" x14ac:dyDescent="0.3">
      <c r="B270" s="10"/>
      <c r="C270" s="19">
        <v>263</v>
      </c>
      <c r="D270" s="19" t="s">
        <v>504</v>
      </c>
      <c r="E270" s="60">
        <v>0.99</v>
      </c>
      <c r="F270" s="10"/>
      <c r="G270" s="17">
        <v>1</v>
      </c>
      <c r="H270" s="12">
        <v>4</v>
      </c>
      <c r="I270" s="12">
        <f t="shared" si="9"/>
        <v>0.2475</v>
      </c>
    </row>
    <row r="271" spans="2:9" x14ac:dyDescent="0.3">
      <c r="B271" s="10"/>
      <c r="C271" s="19">
        <v>264</v>
      </c>
      <c r="D271" s="19" t="s">
        <v>190</v>
      </c>
      <c r="E271" s="60">
        <v>0.99</v>
      </c>
      <c r="F271" s="10"/>
      <c r="G271" s="17">
        <v>1</v>
      </c>
      <c r="H271" s="12">
        <v>52</v>
      </c>
      <c r="I271" s="12">
        <f t="shared" si="9"/>
        <v>1.9038461538461539E-2</v>
      </c>
    </row>
    <row r="272" spans="2:9" x14ac:dyDescent="0.3">
      <c r="B272" s="10"/>
      <c r="C272" s="19">
        <v>265</v>
      </c>
      <c r="D272" s="19" t="s">
        <v>505</v>
      </c>
      <c r="E272" s="60">
        <v>2.31</v>
      </c>
      <c r="F272" s="10"/>
      <c r="G272" s="17">
        <v>1</v>
      </c>
      <c r="H272" s="12">
        <v>13</v>
      </c>
      <c r="I272" s="12">
        <f t="shared" ref="I272:I303" si="10">+(E272*G272)/H272</f>
        <v>0.1776923076923077</v>
      </c>
    </row>
    <row r="273" spans="2:9" x14ac:dyDescent="0.3">
      <c r="B273" s="10"/>
      <c r="C273" s="19">
        <v>266</v>
      </c>
      <c r="D273" s="19" t="s">
        <v>501</v>
      </c>
      <c r="E273" s="60">
        <v>0.99</v>
      </c>
      <c r="F273" s="10"/>
      <c r="G273" s="17">
        <v>1</v>
      </c>
      <c r="H273" s="12">
        <v>10</v>
      </c>
      <c r="I273" s="12">
        <f t="shared" si="10"/>
        <v>9.9000000000000005E-2</v>
      </c>
    </row>
    <row r="274" spans="2:9" x14ac:dyDescent="0.3">
      <c r="B274" s="10"/>
      <c r="C274" s="19">
        <v>267</v>
      </c>
      <c r="D274" s="19" t="s">
        <v>502</v>
      </c>
      <c r="E274" s="60">
        <v>0.63</v>
      </c>
      <c r="F274" s="10"/>
      <c r="G274" s="17">
        <v>1</v>
      </c>
      <c r="H274" s="12">
        <v>8</v>
      </c>
      <c r="I274" s="12">
        <f t="shared" si="10"/>
        <v>7.8750000000000001E-2</v>
      </c>
    </row>
    <row r="275" spans="2:9" x14ac:dyDescent="0.3">
      <c r="B275" s="10"/>
      <c r="C275" s="19">
        <v>268</v>
      </c>
      <c r="D275" s="19" t="s">
        <v>178</v>
      </c>
      <c r="E275" s="60">
        <v>0.84</v>
      </c>
      <c r="F275" s="10"/>
      <c r="G275" s="17">
        <v>1</v>
      </c>
      <c r="H275" s="12">
        <v>26</v>
      </c>
      <c r="I275" s="12">
        <f t="shared" si="10"/>
        <v>3.2307692307692308E-2</v>
      </c>
    </row>
    <row r="276" spans="2:9" x14ac:dyDescent="0.3">
      <c r="B276" s="10"/>
      <c r="C276" s="19">
        <v>269</v>
      </c>
      <c r="D276" s="19" t="s">
        <v>503</v>
      </c>
      <c r="E276" s="60">
        <v>1.5</v>
      </c>
      <c r="F276" s="10"/>
      <c r="G276" s="17">
        <v>1</v>
      </c>
      <c r="H276" s="12">
        <v>4</v>
      </c>
      <c r="I276" s="12">
        <f t="shared" si="10"/>
        <v>0.375</v>
      </c>
    </row>
    <row r="277" spans="2:9" x14ac:dyDescent="0.3">
      <c r="B277" s="10"/>
      <c r="C277" s="19">
        <v>270</v>
      </c>
      <c r="D277" s="19" t="s">
        <v>179</v>
      </c>
      <c r="E277" s="60">
        <v>2</v>
      </c>
      <c r="F277" s="10"/>
      <c r="G277" s="17">
        <v>1</v>
      </c>
      <c r="H277" s="12">
        <v>4</v>
      </c>
      <c r="I277" s="12">
        <f t="shared" si="10"/>
        <v>0.5</v>
      </c>
    </row>
    <row r="278" spans="2:9" x14ac:dyDescent="0.3">
      <c r="B278" s="10"/>
      <c r="C278" s="19">
        <v>271</v>
      </c>
      <c r="D278" s="19" t="s">
        <v>189</v>
      </c>
      <c r="E278" s="60">
        <v>1.42</v>
      </c>
      <c r="F278" s="10"/>
      <c r="G278" s="17">
        <v>1</v>
      </c>
      <c r="H278" s="12">
        <v>4</v>
      </c>
      <c r="I278" s="12">
        <f t="shared" si="10"/>
        <v>0.35499999999999998</v>
      </c>
    </row>
    <row r="279" spans="2:9" x14ac:dyDescent="0.3">
      <c r="B279" s="10"/>
      <c r="C279" s="19">
        <v>272</v>
      </c>
      <c r="D279" s="19" t="s">
        <v>506</v>
      </c>
      <c r="E279" s="60">
        <v>1.31</v>
      </c>
      <c r="F279" s="10"/>
      <c r="G279" s="17">
        <v>1</v>
      </c>
      <c r="H279" s="12">
        <v>9</v>
      </c>
      <c r="I279" s="12">
        <f t="shared" si="10"/>
        <v>0.14555555555555555</v>
      </c>
    </row>
    <row r="280" spans="2:9" x14ac:dyDescent="0.3">
      <c r="B280" s="10"/>
      <c r="C280" s="19">
        <v>273</v>
      </c>
      <c r="D280" s="19" t="s">
        <v>186</v>
      </c>
      <c r="E280" s="60">
        <v>2.63</v>
      </c>
      <c r="F280" s="10"/>
      <c r="G280" s="17">
        <v>1</v>
      </c>
      <c r="H280" s="12">
        <v>13</v>
      </c>
      <c r="I280" s="12">
        <f t="shared" si="10"/>
        <v>0.2023076923076923</v>
      </c>
    </row>
    <row r="281" spans="2:9" x14ac:dyDescent="0.3">
      <c r="B281" s="10"/>
      <c r="C281" s="19">
        <v>274</v>
      </c>
      <c r="D281" s="19" t="s">
        <v>507</v>
      </c>
      <c r="E281" s="60">
        <v>13</v>
      </c>
      <c r="F281" s="10"/>
      <c r="G281" s="17">
        <v>1</v>
      </c>
      <c r="H281" s="12">
        <v>261</v>
      </c>
      <c r="I281" s="12">
        <f t="shared" si="10"/>
        <v>4.9808429118773943E-2</v>
      </c>
    </row>
    <row r="282" spans="2:9" x14ac:dyDescent="0.3">
      <c r="B282" s="10"/>
      <c r="C282" s="19">
        <v>275</v>
      </c>
      <c r="D282" s="19" t="s">
        <v>508</v>
      </c>
      <c r="E282" s="60">
        <v>8</v>
      </c>
      <c r="F282" s="10"/>
      <c r="G282" s="17">
        <v>1</v>
      </c>
      <c r="H282" s="12">
        <v>261</v>
      </c>
      <c r="I282" s="12">
        <f t="shared" si="10"/>
        <v>3.0651340996168581E-2</v>
      </c>
    </row>
    <row r="283" spans="2:9" x14ac:dyDescent="0.3">
      <c r="B283" s="10"/>
      <c r="C283" s="19">
        <v>276</v>
      </c>
      <c r="D283" s="19" t="s">
        <v>377</v>
      </c>
      <c r="E283" s="60">
        <v>8.5</v>
      </c>
      <c r="F283" s="10"/>
      <c r="G283" s="17">
        <v>1</v>
      </c>
      <c r="H283" s="12">
        <v>521</v>
      </c>
      <c r="I283" s="12">
        <f t="shared" si="10"/>
        <v>1.6314779270633396E-2</v>
      </c>
    </row>
    <row r="284" spans="2:9" x14ac:dyDescent="0.3">
      <c r="B284" s="10"/>
      <c r="C284" s="19">
        <v>277</v>
      </c>
      <c r="D284" s="19" t="s">
        <v>378</v>
      </c>
      <c r="E284" s="60">
        <v>1.35</v>
      </c>
      <c r="F284" s="10"/>
      <c r="G284" s="17">
        <v>1</v>
      </c>
      <c r="H284" s="12">
        <v>52</v>
      </c>
      <c r="I284" s="12">
        <f t="shared" si="10"/>
        <v>2.5961538461538463E-2</v>
      </c>
    </row>
    <row r="285" spans="2:9" x14ac:dyDescent="0.3">
      <c r="B285" s="10"/>
      <c r="C285" s="19">
        <v>278</v>
      </c>
      <c r="D285" s="19" t="s">
        <v>116</v>
      </c>
      <c r="E285" s="60">
        <v>2</v>
      </c>
      <c r="F285" s="10"/>
      <c r="G285" s="17">
        <v>1</v>
      </c>
      <c r="H285" s="12">
        <v>521</v>
      </c>
      <c r="I285" s="12">
        <f t="shared" si="10"/>
        <v>3.838771593090211E-3</v>
      </c>
    </row>
    <row r="286" spans="2:9" x14ac:dyDescent="0.3">
      <c r="B286" s="10"/>
      <c r="C286" s="19">
        <v>279</v>
      </c>
      <c r="D286" s="19" t="s">
        <v>468</v>
      </c>
      <c r="E286" s="60">
        <v>28</v>
      </c>
      <c r="F286" s="10"/>
      <c r="G286" s="17">
        <v>1</v>
      </c>
      <c r="H286" s="12">
        <v>261</v>
      </c>
      <c r="I286" s="12">
        <f t="shared" si="10"/>
        <v>0.10727969348659004</v>
      </c>
    </row>
    <row r="287" spans="2:9" x14ac:dyDescent="0.3">
      <c r="B287" s="10"/>
      <c r="C287" s="19">
        <v>280</v>
      </c>
      <c r="D287" s="19" t="s">
        <v>192</v>
      </c>
      <c r="E287" s="60">
        <v>28</v>
      </c>
      <c r="F287" s="10"/>
      <c r="G287" s="17">
        <v>1</v>
      </c>
      <c r="H287" s="12">
        <v>521</v>
      </c>
      <c r="I287" s="12">
        <f t="shared" si="10"/>
        <v>5.3742802303262956E-2</v>
      </c>
    </row>
    <row r="288" spans="2:9" x14ac:dyDescent="0.3">
      <c r="B288" s="10"/>
      <c r="C288" s="19">
        <v>281</v>
      </c>
      <c r="D288" s="19" t="s">
        <v>509</v>
      </c>
      <c r="E288" s="60">
        <v>4.99</v>
      </c>
      <c r="F288" s="10"/>
      <c r="G288" s="17">
        <v>1</v>
      </c>
      <c r="H288" s="12">
        <v>156</v>
      </c>
      <c r="I288" s="12">
        <f t="shared" si="10"/>
        <v>3.1987179487179489E-2</v>
      </c>
    </row>
    <row r="289" spans="2:9" x14ac:dyDescent="0.3">
      <c r="B289" s="10"/>
      <c r="C289" s="19">
        <v>282</v>
      </c>
      <c r="D289" s="19" t="s">
        <v>200</v>
      </c>
      <c r="E289" s="60">
        <v>8.99</v>
      </c>
      <c r="F289" s="10"/>
      <c r="G289" s="17">
        <v>1</v>
      </c>
      <c r="H289" s="12">
        <v>26</v>
      </c>
      <c r="I289" s="12">
        <f t="shared" si="10"/>
        <v>0.34576923076923077</v>
      </c>
    </row>
    <row r="290" spans="2:9" x14ac:dyDescent="0.3">
      <c r="B290" s="10"/>
      <c r="C290" s="19">
        <v>283</v>
      </c>
      <c r="D290" s="19" t="s">
        <v>510</v>
      </c>
      <c r="E290" s="60">
        <v>18</v>
      </c>
      <c r="F290" s="10"/>
      <c r="G290" s="17">
        <v>2</v>
      </c>
      <c r="H290" s="12">
        <v>156</v>
      </c>
      <c r="I290" s="12">
        <f t="shared" si="10"/>
        <v>0.23076923076923078</v>
      </c>
    </row>
    <row r="291" spans="2:9" x14ac:dyDescent="0.3">
      <c r="B291" s="10"/>
      <c r="C291" s="19">
        <v>284</v>
      </c>
      <c r="D291" s="19" t="s">
        <v>511</v>
      </c>
      <c r="E291" s="60">
        <v>12</v>
      </c>
      <c r="F291" s="10"/>
      <c r="G291" s="17">
        <v>2</v>
      </c>
      <c r="H291" s="12">
        <v>156</v>
      </c>
      <c r="I291" s="12">
        <f t="shared" si="10"/>
        <v>0.15384615384615385</v>
      </c>
    </row>
    <row r="292" spans="2:9" x14ac:dyDescent="0.3">
      <c r="B292" s="10"/>
      <c r="C292" s="19">
        <v>285</v>
      </c>
      <c r="D292" s="19" t="s">
        <v>512</v>
      </c>
      <c r="E292" s="60">
        <v>6</v>
      </c>
      <c r="F292" s="10"/>
      <c r="G292" s="17">
        <v>2</v>
      </c>
      <c r="H292" s="12">
        <v>156</v>
      </c>
      <c r="I292" s="12">
        <f t="shared" si="10"/>
        <v>7.6923076923076927E-2</v>
      </c>
    </row>
    <row r="293" spans="2:9" x14ac:dyDescent="0.3">
      <c r="B293" s="10"/>
      <c r="C293" s="19">
        <v>286</v>
      </c>
      <c r="D293" s="19" t="s">
        <v>513</v>
      </c>
      <c r="E293" s="60">
        <v>2</v>
      </c>
      <c r="F293" s="10"/>
      <c r="G293" s="17">
        <v>2</v>
      </c>
      <c r="H293" s="12">
        <v>156</v>
      </c>
      <c r="I293" s="12">
        <f t="shared" si="10"/>
        <v>2.564102564102564E-2</v>
      </c>
    </row>
    <row r="294" spans="2:9" x14ac:dyDescent="0.3">
      <c r="B294" s="10"/>
      <c r="C294" s="19">
        <v>287</v>
      </c>
      <c r="D294" s="19" t="s">
        <v>628</v>
      </c>
      <c r="E294" s="60">
        <v>12</v>
      </c>
      <c r="F294" s="10"/>
      <c r="G294" s="17">
        <v>2</v>
      </c>
      <c r="H294" s="12">
        <v>156</v>
      </c>
      <c r="I294" s="12">
        <f t="shared" si="10"/>
        <v>0.15384615384615385</v>
      </c>
    </row>
    <row r="295" spans="2:9" x14ac:dyDescent="0.3">
      <c r="B295" s="10"/>
      <c r="C295" s="19">
        <v>288</v>
      </c>
      <c r="D295" s="19" t="s">
        <v>629</v>
      </c>
      <c r="E295" s="60">
        <v>2</v>
      </c>
      <c r="F295" s="10"/>
      <c r="G295" s="17">
        <v>2</v>
      </c>
      <c r="H295" s="12">
        <v>156</v>
      </c>
      <c r="I295" s="12">
        <f t="shared" si="10"/>
        <v>2.564102564102564E-2</v>
      </c>
    </row>
    <row r="296" spans="2:9" x14ac:dyDescent="0.3">
      <c r="B296" s="10"/>
      <c r="C296" s="19">
        <v>289</v>
      </c>
      <c r="D296" s="19" t="s">
        <v>630</v>
      </c>
      <c r="E296" s="60">
        <v>0.63</v>
      </c>
      <c r="F296" s="10"/>
      <c r="G296" s="17">
        <v>2</v>
      </c>
      <c r="H296" s="12">
        <v>156</v>
      </c>
      <c r="I296" s="12">
        <f t="shared" si="10"/>
        <v>8.076923076923077E-3</v>
      </c>
    </row>
    <row r="297" spans="2:9" x14ac:dyDescent="0.3">
      <c r="B297" s="10"/>
      <c r="C297" s="19">
        <v>290</v>
      </c>
      <c r="D297" s="19" t="s">
        <v>196</v>
      </c>
      <c r="E297" s="60">
        <v>7</v>
      </c>
      <c r="F297" s="10"/>
      <c r="G297" s="17">
        <v>1</v>
      </c>
      <c r="H297" s="12">
        <v>521</v>
      </c>
      <c r="I297" s="12">
        <f t="shared" si="10"/>
        <v>1.3435700575815739E-2</v>
      </c>
    </row>
    <row r="298" spans="2:9" x14ac:dyDescent="0.3">
      <c r="B298" s="10"/>
      <c r="C298" s="19">
        <v>291</v>
      </c>
      <c r="D298" s="19" t="s">
        <v>515</v>
      </c>
      <c r="E298" s="60">
        <v>7</v>
      </c>
      <c r="F298" s="10"/>
      <c r="G298" s="17">
        <v>1</v>
      </c>
      <c r="H298" s="12">
        <v>156</v>
      </c>
      <c r="I298" s="12">
        <f t="shared" si="10"/>
        <v>4.4871794871794872E-2</v>
      </c>
    </row>
    <row r="299" spans="2:9" x14ac:dyDescent="0.3">
      <c r="B299" s="10"/>
      <c r="C299" s="19">
        <v>292</v>
      </c>
      <c r="D299" s="19" t="s">
        <v>198</v>
      </c>
      <c r="E299" s="60">
        <v>12</v>
      </c>
      <c r="F299" s="10"/>
      <c r="G299" s="17">
        <v>1</v>
      </c>
      <c r="H299" s="12">
        <v>52</v>
      </c>
      <c r="I299" s="12">
        <f t="shared" si="10"/>
        <v>0.23076923076923078</v>
      </c>
    </row>
    <row r="300" spans="2:9" x14ac:dyDescent="0.3">
      <c r="B300" s="10"/>
      <c r="C300" s="19">
        <v>293</v>
      </c>
      <c r="D300" s="19" t="s">
        <v>514</v>
      </c>
      <c r="E300" s="60">
        <v>2</v>
      </c>
      <c r="F300" s="10"/>
      <c r="G300" s="17">
        <v>1</v>
      </c>
      <c r="H300" s="12">
        <v>521</v>
      </c>
      <c r="I300" s="12">
        <f t="shared" si="10"/>
        <v>3.838771593090211E-3</v>
      </c>
    </row>
    <row r="301" spans="2:9" x14ac:dyDescent="0.3">
      <c r="B301" s="10"/>
      <c r="C301" s="19">
        <v>294</v>
      </c>
      <c r="D301" s="19" t="s">
        <v>189</v>
      </c>
      <c r="E301" s="60">
        <v>0.63</v>
      </c>
      <c r="F301" s="10"/>
      <c r="G301" s="17">
        <v>1</v>
      </c>
      <c r="H301" s="12">
        <v>3</v>
      </c>
      <c r="I301" s="12">
        <f t="shared" si="10"/>
        <v>0.21</v>
      </c>
    </row>
    <row r="302" spans="2:9" x14ac:dyDescent="0.3">
      <c r="B302" s="10"/>
      <c r="C302" s="19">
        <v>295</v>
      </c>
      <c r="D302" s="19" t="s">
        <v>162</v>
      </c>
      <c r="E302" s="60">
        <v>6</v>
      </c>
      <c r="F302" s="10"/>
      <c r="G302" s="17">
        <v>1</v>
      </c>
      <c r="H302" s="12">
        <v>521</v>
      </c>
      <c r="I302" s="12">
        <f t="shared" si="10"/>
        <v>1.1516314779270634E-2</v>
      </c>
    </row>
    <row r="303" spans="2:9" x14ac:dyDescent="0.3">
      <c r="B303" s="10"/>
      <c r="C303" s="19">
        <v>296</v>
      </c>
      <c r="D303" s="19" t="s">
        <v>516</v>
      </c>
      <c r="E303" s="54">
        <v>9.99</v>
      </c>
      <c r="F303" s="10"/>
      <c r="G303" s="17">
        <v>1</v>
      </c>
      <c r="H303" s="12">
        <v>261</v>
      </c>
      <c r="I303" s="12">
        <f t="shared" si="10"/>
        <v>3.8275862068965515E-2</v>
      </c>
    </row>
    <row r="304" spans="2:9" x14ac:dyDescent="0.3">
      <c r="B304" s="10"/>
      <c r="C304" s="19">
        <v>297</v>
      </c>
      <c r="D304" s="19" t="s">
        <v>115</v>
      </c>
      <c r="E304" s="54">
        <v>5</v>
      </c>
      <c r="F304" s="10"/>
      <c r="G304" s="17">
        <v>1</v>
      </c>
      <c r="H304" s="12">
        <v>417</v>
      </c>
      <c r="I304" s="12">
        <f t="shared" ref="I304:I308" si="11">+(E304*G304)/H304</f>
        <v>1.1990407673860911E-2</v>
      </c>
    </row>
    <row r="305" spans="2:9" x14ac:dyDescent="0.3">
      <c r="B305" s="10"/>
      <c r="C305" s="19">
        <v>298</v>
      </c>
      <c r="D305" s="19" t="s">
        <v>116</v>
      </c>
      <c r="E305" s="54">
        <v>2</v>
      </c>
      <c r="F305" s="10"/>
      <c r="G305" s="17">
        <v>1</v>
      </c>
      <c r="H305" s="12">
        <v>521</v>
      </c>
      <c r="I305" s="12">
        <f t="shared" si="11"/>
        <v>3.838771593090211E-3</v>
      </c>
    </row>
    <row r="306" spans="2:9" x14ac:dyDescent="0.3">
      <c r="B306" s="10"/>
      <c r="C306" s="19">
        <v>299</v>
      </c>
      <c r="D306" s="19" t="s">
        <v>117</v>
      </c>
      <c r="E306" s="54">
        <v>20</v>
      </c>
      <c r="F306" s="10"/>
      <c r="G306" s="17">
        <v>1</v>
      </c>
      <c r="H306" s="12">
        <v>521</v>
      </c>
      <c r="I306" s="12">
        <f t="shared" si="11"/>
        <v>3.8387715930902108E-2</v>
      </c>
    </row>
    <row r="307" spans="2:9" x14ac:dyDescent="0.3">
      <c r="B307" s="10"/>
      <c r="C307" s="19">
        <v>300</v>
      </c>
      <c r="D307" s="19" t="s">
        <v>118</v>
      </c>
      <c r="E307" s="54">
        <v>25</v>
      </c>
      <c r="F307" s="10"/>
      <c r="G307" s="17">
        <v>1</v>
      </c>
      <c r="H307" s="12">
        <v>521</v>
      </c>
      <c r="I307" s="12">
        <f t="shared" si="11"/>
        <v>4.7984644913627639E-2</v>
      </c>
    </row>
    <row r="308" spans="2:9" x14ac:dyDescent="0.3">
      <c r="B308" s="10"/>
      <c r="C308" s="19">
        <v>301</v>
      </c>
      <c r="D308" s="19" t="s">
        <v>120</v>
      </c>
      <c r="E308" s="54">
        <v>15</v>
      </c>
      <c r="F308" s="10"/>
      <c r="G308" s="17">
        <v>1</v>
      </c>
      <c r="H308" s="12">
        <v>521</v>
      </c>
      <c r="I308" s="12">
        <f t="shared" si="11"/>
        <v>2.8790786948176585E-2</v>
      </c>
    </row>
    <row r="309" spans="2:9" x14ac:dyDescent="0.3">
      <c r="B309" s="10"/>
      <c r="C309" s="19">
        <v>302</v>
      </c>
      <c r="D309" s="19" t="s">
        <v>121</v>
      </c>
      <c r="E309" s="61">
        <v>7.79</v>
      </c>
      <c r="F309" s="10"/>
      <c r="G309" s="17">
        <v>1</v>
      </c>
      <c r="H309" s="12">
        <v>521</v>
      </c>
      <c r="I309" s="12">
        <f>+(E309*G309)/H309</f>
        <v>1.4952015355086373E-2</v>
      </c>
    </row>
    <row r="310" spans="2:9" x14ac:dyDescent="0.3">
      <c r="B310" s="10"/>
      <c r="C310" s="19">
        <v>303</v>
      </c>
      <c r="D310" s="19" t="s">
        <v>201</v>
      </c>
      <c r="E310" s="61">
        <v>79.98</v>
      </c>
      <c r="F310" s="10"/>
      <c r="G310" s="17">
        <v>1</v>
      </c>
      <c r="H310" s="12">
        <v>1043</v>
      </c>
      <c r="I310" s="12">
        <f>+(E310*G310)/H310</f>
        <v>7.6682646212847552E-2</v>
      </c>
    </row>
    <row r="311" spans="2:9" x14ac:dyDescent="0.3">
      <c r="B311" s="10"/>
      <c r="C311" s="19">
        <v>304</v>
      </c>
      <c r="D311" s="19" t="s">
        <v>517</v>
      </c>
      <c r="E311" s="54">
        <v>195</v>
      </c>
      <c r="F311" s="10"/>
      <c r="G311" s="17">
        <v>1</v>
      </c>
      <c r="H311" s="12">
        <v>417.14</v>
      </c>
      <c r="I311" s="12">
        <f t="shared" ref="I311:I333" si="12">+(E311*G311)/H311</f>
        <v>0.46746895526681692</v>
      </c>
    </row>
    <row r="312" spans="2:9" x14ac:dyDescent="0.3">
      <c r="B312" s="10"/>
      <c r="C312" s="19">
        <v>305</v>
      </c>
      <c r="D312" s="19" t="s">
        <v>518</v>
      </c>
      <c r="E312" s="54">
        <v>30</v>
      </c>
      <c r="F312" s="10"/>
      <c r="G312" s="17">
        <v>2</v>
      </c>
      <c r="H312" s="12">
        <v>521</v>
      </c>
      <c r="I312" s="12">
        <f t="shared" si="12"/>
        <v>0.11516314779270634</v>
      </c>
    </row>
    <row r="313" spans="2:9" x14ac:dyDescent="0.3">
      <c r="B313" s="10"/>
      <c r="C313" s="19">
        <v>306</v>
      </c>
      <c r="D313" s="19" t="s">
        <v>519</v>
      </c>
      <c r="E313" s="60">
        <v>72</v>
      </c>
      <c r="F313" s="10"/>
      <c r="G313" s="17">
        <v>2</v>
      </c>
      <c r="H313" s="12">
        <v>521</v>
      </c>
      <c r="I313" s="12">
        <f t="shared" si="12"/>
        <v>0.27639155470249521</v>
      </c>
    </row>
    <row r="314" spans="2:9" x14ac:dyDescent="0.3">
      <c r="B314" s="10"/>
      <c r="C314" s="19">
        <v>307</v>
      </c>
      <c r="D314" s="19" t="s">
        <v>203</v>
      </c>
      <c r="E314" s="60">
        <v>175</v>
      </c>
      <c r="F314" s="10"/>
      <c r="G314" s="17">
        <v>2</v>
      </c>
      <c r="H314" s="12">
        <v>521</v>
      </c>
      <c r="I314" s="12">
        <f t="shared" si="12"/>
        <v>0.67178502879078694</v>
      </c>
    </row>
    <row r="315" spans="2:9" x14ac:dyDescent="0.3">
      <c r="B315" s="10"/>
      <c r="C315" s="19">
        <v>308</v>
      </c>
      <c r="D315" s="19" t="s">
        <v>631</v>
      </c>
      <c r="E315" s="60">
        <v>12</v>
      </c>
      <c r="F315" s="10"/>
      <c r="G315" s="17">
        <v>2</v>
      </c>
      <c r="H315" s="12">
        <v>521</v>
      </c>
      <c r="I315" s="12">
        <f t="shared" si="12"/>
        <v>4.6065259117082535E-2</v>
      </c>
    </row>
    <row r="316" spans="2:9" x14ac:dyDescent="0.3">
      <c r="B316" s="10"/>
      <c r="C316" s="19">
        <v>309</v>
      </c>
      <c r="D316" s="19" t="s">
        <v>116</v>
      </c>
      <c r="E316" s="60">
        <v>2</v>
      </c>
      <c r="F316" s="10"/>
      <c r="G316" s="17">
        <v>1</v>
      </c>
      <c r="H316" s="12">
        <v>261</v>
      </c>
      <c r="I316" s="12">
        <f t="shared" si="12"/>
        <v>7.6628352490421452E-3</v>
      </c>
    </row>
    <row r="317" spans="2:9" x14ac:dyDescent="0.3">
      <c r="B317" s="10"/>
      <c r="C317" s="19">
        <v>310</v>
      </c>
      <c r="D317" s="19" t="s">
        <v>520</v>
      </c>
      <c r="E317" s="60">
        <v>25</v>
      </c>
      <c r="F317" s="10"/>
      <c r="G317" s="17">
        <v>1</v>
      </c>
      <c r="H317" s="12">
        <v>521</v>
      </c>
      <c r="I317" s="12">
        <f t="shared" si="12"/>
        <v>4.7984644913627639E-2</v>
      </c>
    </row>
    <row r="318" spans="2:9" x14ac:dyDescent="0.3">
      <c r="B318" s="10"/>
      <c r="C318" s="19">
        <v>311</v>
      </c>
      <c r="D318" s="19" t="s">
        <v>521</v>
      </c>
      <c r="E318" s="60">
        <v>19.5</v>
      </c>
      <c r="F318" s="10"/>
      <c r="G318" s="17">
        <v>2</v>
      </c>
      <c r="H318" s="12">
        <v>52</v>
      </c>
      <c r="I318" s="12">
        <f t="shared" si="12"/>
        <v>0.75</v>
      </c>
    </row>
    <row r="319" spans="2:9" x14ac:dyDescent="0.3">
      <c r="B319" s="10"/>
      <c r="C319" s="19">
        <v>312</v>
      </c>
      <c r="D319" s="19" t="s">
        <v>522</v>
      </c>
      <c r="E319" s="60">
        <v>17.5</v>
      </c>
      <c r="F319" s="10"/>
      <c r="G319" s="17">
        <v>1</v>
      </c>
      <c r="H319" s="12">
        <v>261</v>
      </c>
      <c r="I319" s="12">
        <f t="shared" si="12"/>
        <v>6.7049808429118771E-2</v>
      </c>
    </row>
    <row r="320" spans="2:9" x14ac:dyDescent="0.3">
      <c r="B320" s="10"/>
      <c r="C320" s="19">
        <v>313</v>
      </c>
      <c r="D320" s="19" t="s">
        <v>207</v>
      </c>
      <c r="E320" s="60">
        <v>7.5</v>
      </c>
      <c r="F320" s="10"/>
      <c r="G320" s="17">
        <v>2</v>
      </c>
      <c r="H320" s="12">
        <v>261</v>
      </c>
      <c r="I320" s="12">
        <f t="shared" si="12"/>
        <v>5.7471264367816091E-2</v>
      </c>
    </row>
    <row r="321" spans="2:9" x14ac:dyDescent="0.3">
      <c r="B321" s="10"/>
      <c r="C321" s="19">
        <v>314</v>
      </c>
      <c r="D321" s="19" t="s">
        <v>211</v>
      </c>
      <c r="E321" s="60">
        <v>7.5</v>
      </c>
      <c r="F321" s="10"/>
      <c r="G321" s="17">
        <v>2</v>
      </c>
      <c r="H321" s="12">
        <v>52</v>
      </c>
      <c r="I321" s="12">
        <f t="shared" si="12"/>
        <v>0.28846153846153844</v>
      </c>
    </row>
    <row r="322" spans="2:9" x14ac:dyDescent="0.3">
      <c r="B322" s="10"/>
      <c r="C322" s="19">
        <v>315</v>
      </c>
      <c r="D322" s="19" t="s">
        <v>523</v>
      </c>
      <c r="E322" s="60">
        <v>10</v>
      </c>
      <c r="F322" s="10"/>
      <c r="G322" s="17">
        <v>2</v>
      </c>
      <c r="H322" s="12">
        <v>52</v>
      </c>
      <c r="I322" s="12">
        <f t="shared" si="12"/>
        <v>0.38461538461538464</v>
      </c>
    </row>
    <row r="323" spans="2:9" x14ac:dyDescent="0.3">
      <c r="B323" s="10"/>
      <c r="C323" s="19">
        <v>316</v>
      </c>
      <c r="D323" s="19" t="s">
        <v>115</v>
      </c>
      <c r="E323" s="60">
        <v>5</v>
      </c>
      <c r="F323" s="10"/>
      <c r="G323" s="17">
        <v>1</v>
      </c>
      <c r="H323" s="12">
        <v>417</v>
      </c>
      <c r="I323" s="12">
        <f t="shared" si="12"/>
        <v>1.1990407673860911E-2</v>
      </c>
    </row>
    <row r="324" spans="2:9" x14ac:dyDescent="0.3">
      <c r="B324" s="10"/>
      <c r="C324" s="19">
        <v>317</v>
      </c>
      <c r="D324" s="19" t="s">
        <v>116</v>
      </c>
      <c r="E324" s="60">
        <v>2</v>
      </c>
      <c r="F324" s="10"/>
      <c r="G324" s="17">
        <v>1</v>
      </c>
      <c r="H324" s="12">
        <v>521</v>
      </c>
      <c r="I324" s="12">
        <f t="shared" si="12"/>
        <v>3.838771593090211E-3</v>
      </c>
    </row>
    <row r="325" spans="2:9" x14ac:dyDescent="0.3">
      <c r="B325" s="10"/>
      <c r="C325" s="19">
        <v>318</v>
      </c>
      <c r="D325" s="19" t="s">
        <v>117</v>
      </c>
      <c r="E325" s="60">
        <v>20</v>
      </c>
      <c r="F325" s="10"/>
      <c r="G325" s="17">
        <v>1</v>
      </c>
      <c r="H325" s="12">
        <v>521</v>
      </c>
      <c r="I325" s="12">
        <f t="shared" si="12"/>
        <v>3.8387715930902108E-2</v>
      </c>
    </row>
    <row r="326" spans="2:9" x14ac:dyDescent="0.3">
      <c r="B326" s="10"/>
      <c r="C326" s="19">
        <v>319</v>
      </c>
      <c r="D326" s="19" t="s">
        <v>118</v>
      </c>
      <c r="E326" s="60">
        <v>25</v>
      </c>
      <c r="F326" s="10"/>
      <c r="G326" s="17">
        <v>1</v>
      </c>
      <c r="H326" s="12">
        <v>521</v>
      </c>
      <c r="I326" s="12">
        <f t="shared" si="12"/>
        <v>4.7984644913627639E-2</v>
      </c>
    </row>
    <row r="327" spans="2:9" x14ac:dyDescent="0.3">
      <c r="B327" s="10"/>
      <c r="C327" s="19">
        <v>320</v>
      </c>
      <c r="D327" s="19" t="s">
        <v>120</v>
      </c>
      <c r="E327" s="60">
        <v>15</v>
      </c>
      <c r="F327" s="10"/>
      <c r="G327" s="17">
        <v>1</v>
      </c>
      <c r="H327" s="12">
        <v>521</v>
      </c>
      <c r="I327" s="12">
        <f t="shared" si="12"/>
        <v>2.8790786948176585E-2</v>
      </c>
    </row>
    <row r="328" spans="2:9" x14ac:dyDescent="0.3">
      <c r="B328" s="10"/>
      <c r="C328" s="19">
        <v>321</v>
      </c>
      <c r="D328" s="19" t="s">
        <v>121</v>
      </c>
      <c r="E328" s="60">
        <v>7.79</v>
      </c>
      <c r="F328" s="10"/>
      <c r="G328" s="17">
        <v>1</v>
      </c>
      <c r="H328" s="12">
        <v>521</v>
      </c>
      <c r="I328" s="12">
        <f t="shared" si="12"/>
        <v>1.4952015355086373E-2</v>
      </c>
    </row>
    <row r="329" spans="2:9" x14ac:dyDescent="0.3">
      <c r="B329" s="10"/>
      <c r="C329" s="19">
        <v>322</v>
      </c>
      <c r="D329" s="19" t="s">
        <v>524</v>
      </c>
      <c r="E329" s="60">
        <v>15</v>
      </c>
      <c r="F329" s="10"/>
      <c r="G329" s="17">
        <v>1</v>
      </c>
      <c r="H329" s="12">
        <v>52</v>
      </c>
      <c r="I329" s="12">
        <f t="shared" si="12"/>
        <v>0.28846153846153844</v>
      </c>
    </row>
    <row r="330" spans="2:9" x14ac:dyDescent="0.3">
      <c r="B330" s="10"/>
      <c r="C330" s="19">
        <v>323</v>
      </c>
      <c r="D330" s="19" t="s">
        <v>525</v>
      </c>
      <c r="E330" s="60">
        <v>39.99</v>
      </c>
      <c r="F330" s="10"/>
      <c r="G330" s="17">
        <v>1</v>
      </c>
      <c r="H330" s="12">
        <v>521</v>
      </c>
      <c r="I330" s="12">
        <f t="shared" si="12"/>
        <v>7.6756238003838781E-2</v>
      </c>
    </row>
    <row r="331" spans="2:9" x14ac:dyDescent="0.3">
      <c r="B331" s="10"/>
      <c r="C331" s="19">
        <v>324</v>
      </c>
      <c r="D331" s="19" t="s">
        <v>526</v>
      </c>
      <c r="E331" s="60">
        <v>20</v>
      </c>
      <c r="F331" s="10"/>
      <c r="G331" s="17">
        <v>2</v>
      </c>
      <c r="H331" s="12">
        <v>104</v>
      </c>
      <c r="I331" s="12">
        <f t="shared" si="12"/>
        <v>0.38461538461538464</v>
      </c>
    </row>
    <row r="332" spans="2:9" x14ac:dyDescent="0.3">
      <c r="B332" s="10"/>
      <c r="C332" s="19">
        <v>325</v>
      </c>
      <c r="D332" s="19" t="s">
        <v>527</v>
      </c>
      <c r="E332" s="60">
        <v>20.83</v>
      </c>
      <c r="F332" s="10"/>
      <c r="G332" s="17">
        <v>2</v>
      </c>
      <c r="H332" s="12">
        <v>4</v>
      </c>
      <c r="I332" s="12">
        <f t="shared" si="12"/>
        <v>10.414999999999999</v>
      </c>
    </row>
    <row r="333" spans="2:9" x14ac:dyDescent="0.3">
      <c r="B333" s="10"/>
      <c r="C333" s="19">
        <v>326</v>
      </c>
      <c r="D333" s="19" t="s">
        <v>528</v>
      </c>
      <c r="E333" s="60">
        <v>20.25</v>
      </c>
      <c r="F333" s="10"/>
      <c r="G333" s="17">
        <v>1</v>
      </c>
      <c r="H333" s="12">
        <v>4</v>
      </c>
      <c r="I333" s="12">
        <f t="shared" si="12"/>
        <v>5.0625</v>
      </c>
    </row>
    <row r="334" spans="2:9" x14ac:dyDescent="0.3">
      <c r="B334" s="10"/>
      <c r="C334" s="19">
        <v>327</v>
      </c>
      <c r="D334" s="19" t="s">
        <v>529</v>
      </c>
      <c r="E334" s="54">
        <v>0</v>
      </c>
      <c r="F334" s="10"/>
      <c r="G334" s="17"/>
      <c r="H334" s="12"/>
      <c r="I334" s="12"/>
    </row>
    <row r="335" spans="2:9" x14ac:dyDescent="0.3">
      <c r="B335" s="10"/>
      <c r="C335" s="19">
        <v>328</v>
      </c>
      <c r="D335" s="19" t="s">
        <v>694</v>
      </c>
      <c r="E335" s="60">
        <v>196.13</v>
      </c>
      <c r="F335" s="10"/>
      <c r="G335" s="17">
        <v>1</v>
      </c>
      <c r="H335" s="12">
        <v>1</v>
      </c>
      <c r="I335" s="12">
        <f t="shared" ref="I335:I353" si="13">+(E335*G335)/H335</f>
        <v>196.13</v>
      </c>
    </row>
    <row r="336" spans="2:9" x14ac:dyDescent="0.3">
      <c r="B336" s="10"/>
      <c r="C336" s="19">
        <v>329</v>
      </c>
      <c r="D336" s="19" t="s">
        <v>532</v>
      </c>
      <c r="E336" s="60">
        <v>26.99</v>
      </c>
      <c r="F336" s="10"/>
      <c r="G336" s="17">
        <v>1</v>
      </c>
      <c r="H336" s="12">
        <v>521</v>
      </c>
      <c r="I336" s="12">
        <f t="shared" si="13"/>
        <v>5.1804222648752396E-2</v>
      </c>
    </row>
    <row r="337" spans="2:9" x14ac:dyDescent="0.3">
      <c r="B337" s="10"/>
      <c r="C337" s="19">
        <v>330</v>
      </c>
      <c r="D337" s="19" t="s">
        <v>533</v>
      </c>
      <c r="E337" s="60">
        <v>9.99</v>
      </c>
      <c r="F337" s="10"/>
      <c r="G337" s="17">
        <v>1</v>
      </c>
      <c r="H337" s="12">
        <v>156</v>
      </c>
      <c r="I337" s="12">
        <f t="shared" si="13"/>
        <v>6.4038461538461544E-2</v>
      </c>
    </row>
    <row r="338" spans="2:9" x14ac:dyDescent="0.3">
      <c r="B338" s="10"/>
      <c r="C338" s="19">
        <v>331</v>
      </c>
      <c r="D338" s="19" t="s">
        <v>534</v>
      </c>
      <c r="E338" s="60">
        <v>9.99</v>
      </c>
      <c r="F338" s="10"/>
      <c r="G338" s="17">
        <v>1</v>
      </c>
      <c r="H338" s="12">
        <v>156</v>
      </c>
      <c r="I338" s="12">
        <f t="shared" si="13"/>
        <v>6.4038461538461544E-2</v>
      </c>
    </row>
    <row r="339" spans="2:9" x14ac:dyDescent="0.3">
      <c r="B339" s="10"/>
      <c r="C339" s="19">
        <v>332</v>
      </c>
      <c r="D339" s="19" t="s">
        <v>535</v>
      </c>
      <c r="E339" s="60">
        <v>7.2</v>
      </c>
      <c r="F339" s="10"/>
      <c r="G339" s="17">
        <v>1</v>
      </c>
      <c r="H339" s="12">
        <v>78</v>
      </c>
      <c r="I339" s="12">
        <f t="shared" si="13"/>
        <v>9.2307692307692313E-2</v>
      </c>
    </row>
    <row r="340" spans="2:9" x14ac:dyDescent="0.3">
      <c r="B340" s="10"/>
      <c r="C340" s="19">
        <v>333</v>
      </c>
      <c r="D340" s="19" t="s">
        <v>536</v>
      </c>
      <c r="E340" s="60">
        <v>7.2</v>
      </c>
      <c r="F340" s="10"/>
      <c r="G340" s="17">
        <v>1</v>
      </c>
      <c r="H340" s="12">
        <v>261</v>
      </c>
      <c r="I340" s="12">
        <f t="shared" si="13"/>
        <v>2.7586206896551724E-2</v>
      </c>
    </row>
    <row r="341" spans="2:9" x14ac:dyDescent="0.3">
      <c r="B341" s="10"/>
      <c r="C341" s="19">
        <v>334</v>
      </c>
      <c r="D341" s="19" t="s">
        <v>537</v>
      </c>
      <c r="E341" s="60">
        <v>7.2</v>
      </c>
      <c r="F341" s="10"/>
      <c r="G341" s="17">
        <v>1</v>
      </c>
      <c r="H341" s="12">
        <v>261</v>
      </c>
      <c r="I341" s="12">
        <f t="shared" si="13"/>
        <v>2.7586206896551724E-2</v>
      </c>
    </row>
    <row r="342" spans="2:9" x14ac:dyDescent="0.3">
      <c r="B342" s="10"/>
      <c r="C342" s="19">
        <v>335</v>
      </c>
      <c r="D342" s="19" t="s">
        <v>538</v>
      </c>
      <c r="E342" s="60">
        <v>1.2</v>
      </c>
      <c r="F342" s="10"/>
      <c r="G342" s="17">
        <v>1</v>
      </c>
      <c r="H342" s="12">
        <v>52</v>
      </c>
      <c r="I342" s="12">
        <f t="shared" si="13"/>
        <v>2.3076923076923075E-2</v>
      </c>
    </row>
    <row r="343" spans="2:9" x14ac:dyDescent="0.3">
      <c r="B343" s="10"/>
      <c r="C343" s="19">
        <v>336</v>
      </c>
      <c r="D343" s="19" t="s">
        <v>539</v>
      </c>
      <c r="E343" s="60">
        <v>5.74</v>
      </c>
      <c r="F343" s="10"/>
      <c r="G343" s="17">
        <v>1</v>
      </c>
      <c r="H343" s="12">
        <v>261</v>
      </c>
      <c r="I343" s="12">
        <f t="shared" si="13"/>
        <v>2.199233716475096E-2</v>
      </c>
    </row>
    <row r="344" spans="2:9" x14ac:dyDescent="0.3">
      <c r="B344" s="10"/>
      <c r="C344" s="19">
        <v>337</v>
      </c>
      <c r="D344" s="19" t="s">
        <v>540</v>
      </c>
      <c r="E344" s="60">
        <v>24.99</v>
      </c>
      <c r="F344" s="10"/>
      <c r="G344" s="17">
        <v>1</v>
      </c>
      <c r="H344" s="12">
        <v>261</v>
      </c>
      <c r="I344" s="12">
        <f t="shared" si="13"/>
        <v>9.5747126436781599E-2</v>
      </c>
    </row>
    <row r="345" spans="2:9" x14ac:dyDescent="0.3">
      <c r="B345" s="10"/>
      <c r="C345" s="19">
        <v>338</v>
      </c>
      <c r="D345" s="19" t="s">
        <v>541</v>
      </c>
      <c r="E345" s="60">
        <v>6.99</v>
      </c>
      <c r="F345" s="10"/>
      <c r="G345" s="17">
        <v>1</v>
      </c>
      <c r="H345" s="12">
        <v>521</v>
      </c>
      <c r="I345" s="12">
        <f t="shared" si="13"/>
        <v>1.3416506717850288E-2</v>
      </c>
    </row>
    <row r="346" spans="2:9" x14ac:dyDescent="0.3">
      <c r="B346" s="10"/>
      <c r="C346" s="19">
        <v>339</v>
      </c>
      <c r="D346" s="19" t="s">
        <v>468</v>
      </c>
      <c r="E346" s="60">
        <v>28</v>
      </c>
      <c r="F346" s="10"/>
      <c r="G346" s="17">
        <v>1</v>
      </c>
      <c r="H346" s="12">
        <v>261</v>
      </c>
      <c r="I346" s="12">
        <f t="shared" si="13"/>
        <v>0.10727969348659004</v>
      </c>
    </row>
    <row r="347" spans="2:9" x14ac:dyDescent="0.3">
      <c r="B347" s="10"/>
      <c r="C347" s="19">
        <v>340</v>
      </c>
      <c r="D347" s="19" t="s">
        <v>542</v>
      </c>
      <c r="E347" s="54">
        <v>120.5</v>
      </c>
      <c r="F347" s="10"/>
      <c r="G347" s="17">
        <v>1</v>
      </c>
      <c r="H347" s="12">
        <v>521</v>
      </c>
      <c r="I347" s="12">
        <f t="shared" si="13"/>
        <v>0.23128598848368523</v>
      </c>
    </row>
    <row r="348" spans="2:9" x14ac:dyDescent="0.3">
      <c r="B348" s="10"/>
      <c r="C348" s="19">
        <v>341</v>
      </c>
      <c r="D348" s="19" t="s">
        <v>542</v>
      </c>
      <c r="E348" s="54">
        <v>120.5</v>
      </c>
      <c r="F348" s="10"/>
      <c r="G348" s="17">
        <v>1</v>
      </c>
      <c r="H348" s="12">
        <v>521</v>
      </c>
      <c r="I348" s="12">
        <f t="shared" si="13"/>
        <v>0.23128598848368523</v>
      </c>
    </row>
    <row r="349" spans="2:9" x14ac:dyDescent="0.3">
      <c r="B349" s="10"/>
      <c r="C349" s="19">
        <v>342</v>
      </c>
      <c r="D349" s="19" t="s">
        <v>543</v>
      </c>
      <c r="E349" s="54">
        <v>127</v>
      </c>
      <c r="F349" s="10"/>
      <c r="G349" s="17">
        <v>1</v>
      </c>
      <c r="H349" s="12">
        <v>521</v>
      </c>
      <c r="I349" s="12">
        <f t="shared" si="13"/>
        <v>0.2437619961612284</v>
      </c>
    </row>
    <row r="350" spans="2:9" x14ac:dyDescent="0.3">
      <c r="B350" s="10"/>
      <c r="C350" s="19">
        <v>343</v>
      </c>
      <c r="D350" s="19" t="s">
        <v>543</v>
      </c>
      <c r="E350" s="54">
        <v>127</v>
      </c>
      <c r="F350" s="10"/>
      <c r="G350" s="17">
        <v>1</v>
      </c>
      <c r="H350" s="12">
        <v>521</v>
      </c>
      <c r="I350" s="12">
        <f t="shared" si="13"/>
        <v>0.2437619961612284</v>
      </c>
    </row>
    <row r="351" spans="2:9" x14ac:dyDescent="0.3">
      <c r="B351" s="10"/>
      <c r="C351" s="19">
        <v>344</v>
      </c>
      <c r="D351" s="19" t="s">
        <v>544</v>
      </c>
      <c r="E351" s="54">
        <v>300</v>
      </c>
      <c r="F351" s="10"/>
      <c r="G351" s="17">
        <v>1</v>
      </c>
      <c r="H351" s="12">
        <v>521</v>
      </c>
      <c r="I351" s="12">
        <f t="shared" si="13"/>
        <v>0.57581573896353166</v>
      </c>
    </row>
    <row r="352" spans="2:9" x14ac:dyDescent="0.3">
      <c r="B352" s="10"/>
      <c r="C352" s="19">
        <v>345</v>
      </c>
      <c r="D352" s="19" t="s">
        <v>544</v>
      </c>
      <c r="E352" s="54">
        <v>300</v>
      </c>
      <c r="F352" s="10"/>
      <c r="G352" s="17">
        <v>1</v>
      </c>
      <c r="H352" s="12">
        <v>521</v>
      </c>
      <c r="I352" s="12">
        <f t="shared" si="13"/>
        <v>0.57581573896353166</v>
      </c>
    </row>
    <row r="353" spans="2:12" x14ac:dyDescent="0.3">
      <c r="B353" s="10"/>
      <c r="C353" s="19">
        <v>346</v>
      </c>
      <c r="D353" s="19" t="s">
        <v>544</v>
      </c>
      <c r="E353" s="54">
        <v>300</v>
      </c>
      <c r="F353" s="10"/>
      <c r="G353" s="17">
        <v>1</v>
      </c>
      <c r="H353" s="12">
        <v>521</v>
      </c>
      <c r="I353" s="12">
        <f t="shared" si="13"/>
        <v>0.57581573896353166</v>
      </c>
      <c r="J353" s="21" t="s">
        <v>807</v>
      </c>
      <c r="K353" s="72">
        <f>SUM(I176:I353)</f>
        <v>235.36732367248712</v>
      </c>
      <c r="L353" s="23">
        <f>COUNT(I176:I353)</f>
        <v>177</v>
      </c>
    </row>
    <row r="354" spans="2:12" x14ac:dyDescent="0.3">
      <c r="B354" s="20" t="s">
        <v>545</v>
      </c>
      <c r="C354" s="10"/>
      <c r="D354" s="19"/>
      <c r="E354" s="60"/>
      <c r="F354" s="10"/>
      <c r="G354" s="10"/>
      <c r="H354" s="12"/>
      <c r="I354" s="12"/>
    </row>
    <row r="355" spans="2:12" x14ac:dyDescent="0.3">
      <c r="B355" s="10"/>
      <c r="C355" s="19">
        <v>347</v>
      </c>
      <c r="D355" s="19" t="s">
        <v>217</v>
      </c>
      <c r="E355" s="54">
        <v>3.85</v>
      </c>
      <c r="F355" s="10"/>
      <c r="G355" s="17">
        <v>5</v>
      </c>
      <c r="H355" s="12">
        <v>52</v>
      </c>
      <c r="I355" s="12">
        <f t="shared" ref="I355:I367" si="14">+(E355*G355)/H355</f>
        <v>0.37019230769230771</v>
      </c>
    </row>
    <row r="356" spans="2:12" x14ac:dyDescent="0.3">
      <c r="B356" s="10"/>
      <c r="C356" s="19">
        <v>348</v>
      </c>
      <c r="D356" s="19" t="s">
        <v>218</v>
      </c>
      <c r="E356" s="54">
        <v>25</v>
      </c>
      <c r="F356" s="10"/>
      <c r="G356" s="17">
        <v>2</v>
      </c>
      <c r="H356" s="12">
        <v>104</v>
      </c>
      <c r="I356" s="12">
        <f t="shared" si="14"/>
        <v>0.48076923076923078</v>
      </c>
    </row>
    <row r="357" spans="2:12" x14ac:dyDescent="0.3">
      <c r="B357" s="10"/>
      <c r="C357" s="19">
        <v>349</v>
      </c>
      <c r="D357" s="19" t="s">
        <v>546</v>
      </c>
      <c r="E357" s="54">
        <v>100</v>
      </c>
      <c r="F357" s="10"/>
      <c r="G357" s="17">
        <v>2</v>
      </c>
      <c r="H357" s="12">
        <v>104</v>
      </c>
      <c r="I357" s="12">
        <f t="shared" si="14"/>
        <v>1.9230769230769231</v>
      </c>
    </row>
    <row r="358" spans="2:12" x14ac:dyDescent="0.3">
      <c r="B358" s="10"/>
      <c r="C358" s="19">
        <v>350</v>
      </c>
      <c r="D358" s="19" t="s">
        <v>220</v>
      </c>
      <c r="E358" s="54">
        <v>18.5</v>
      </c>
      <c r="F358" s="10"/>
      <c r="G358" s="17">
        <v>2</v>
      </c>
      <c r="H358" s="12">
        <v>26</v>
      </c>
      <c r="I358" s="12">
        <f t="shared" si="14"/>
        <v>1.4230769230769231</v>
      </c>
    </row>
    <row r="359" spans="2:12" x14ac:dyDescent="0.3">
      <c r="B359" s="10"/>
      <c r="C359" s="19">
        <v>351</v>
      </c>
      <c r="D359" s="19" t="s">
        <v>221</v>
      </c>
      <c r="E359" s="54">
        <v>50.5</v>
      </c>
      <c r="F359" s="10"/>
      <c r="G359" s="17">
        <v>2</v>
      </c>
      <c r="H359" s="12">
        <v>52</v>
      </c>
      <c r="I359" s="12">
        <f t="shared" si="14"/>
        <v>1.9423076923076923</v>
      </c>
    </row>
    <row r="360" spans="2:12" x14ac:dyDescent="0.3">
      <c r="B360" s="10"/>
      <c r="C360" s="19">
        <v>352</v>
      </c>
      <c r="D360" s="19" t="s">
        <v>547</v>
      </c>
      <c r="E360" s="54">
        <v>1.5</v>
      </c>
      <c r="F360" s="10"/>
      <c r="G360" s="17">
        <v>1</v>
      </c>
      <c r="H360" s="12">
        <v>52</v>
      </c>
      <c r="I360" s="12">
        <f t="shared" si="14"/>
        <v>2.8846153846153848E-2</v>
      </c>
    </row>
    <row r="361" spans="2:12" x14ac:dyDescent="0.3">
      <c r="B361" s="10"/>
      <c r="C361" s="19">
        <v>353</v>
      </c>
      <c r="D361" s="19" t="s">
        <v>548</v>
      </c>
      <c r="E361" s="54">
        <v>5</v>
      </c>
      <c r="F361" s="10"/>
      <c r="G361" s="17">
        <v>1</v>
      </c>
      <c r="H361" s="12">
        <v>52</v>
      </c>
      <c r="I361" s="12">
        <f t="shared" si="14"/>
        <v>9.6153846153846159E-2</v>
      </c>
    </row>
    <row r="362" spans="2:12" x14ac:dyDescent="0.3">
      <c r="B362" s="10"/>
      <c r="C362" s="19">
        <v>354</v>
      </c>
      <c r="D362" s="19" t="s">
        <v>549</v>
      </c>
      <c r="E362" s="54">
        <v>0.37</v>
      </c>
      <c r="F362" s="10"/>
      <c r="G362" s="17">
        <v>1</v>
      </c>
      <c r="H362" s="12">
        <v>9</v>
      </c>
      <c r="I362" s="12">
        <f t="shared" si="14"/>
        <v>4.1111111111111112E-2</v>
      </c>
    </row>
    <row r="363" spans="2:12" x14ac:dyDescent="0.3">
      <c r="B363" s="10"/>
      <c r="C363" s="19">
        <v>355</v>
      </c>
      <c r="D363" s="19" t="s">
        <v>224</v>
      </c>
      <c r="E363" s="54">
        <v>0.5</v>
      </c>
      <c r="F363" s="10"/>
      <c r="G363" s="17">
        <v>1</v>
      </c>
      <c r="H363" s="12">
        <v>9</v>
      </c>
      <c r="I363" s="12">
        <f t="shared" si="14"/>
        <v>5.5555555555555552E-2</v>
      </c>
    </row>
    <row r="364" spans="2:12" x14ac:dyDescent="0.3">
      <c r="B364" s="10"/>
      <c r="C364" s="19">
        <v>356</v>
      </c>
      <c r="D364" s="19" t="s">
        <v>388</v>
      </c>
      <c r="E364" s="54">
        <v>1</v>
      </c>
      <c r="F364" s="10"/>
      <c r="G364" s="17">
        <v>1</v>
      </c>
      <c r="H364" s="12">
        <v>52</v>
      </c>
      <c r="I364" s="12">
        <f t="shared" si="14"/>
        <v>1.9230769230769232E-2</v>
      </c>
    </row>
    <row r="365" spans="2:12" x14ac:dyDescent="0.3">
      <c r="B365" s="10"/>
      <c r="C365" s="19">
        <v>357</v>
      </c>
      <c r="D365" s="19" t="s">
        <v>324</v>
      </c>
      <c r="E365" s="54">
        <v>1.2</v>
      </c>
      <c r="F365" s="10"/>
      <c r="G365" s="17">
        <v>1</v>
      </c>
      <c r="H365" s="12">
        <v>261</v>
      </c>
      <c r="I365" s="12">
        <f t="shared" si="14"/>
        <v>4.5977011494252873E-3</v>
      </c>
    </row>
    <row r="366" spans="2:12" x14ac:dyDescent="0.3">
      <c r="B366" s="10"/>
      <c r="C366" s="19">
        <v>358</v>
      </c>
      <c r="D366" s="19" t="s">
        <v>632</v>
      </c>
      <c r="E366" s="54">
        <v>18</v>
      </c>
      <c r="F366" s="10"/>
      <c r="G366" s="17">
        <v>1</v>
      </c>
      <c r="H366" s="12">
        <v>6</v>
      </c>
      <c r="I366" s="12">
        <f t="shared" si="14"/>
        <v>3</v>
      </c>
    </row>
    <row r="367" spans="2:12" x14ac:dyDescent="0.3">
      <c r="B367" s="10"/>
      <c r="C367" s="19">
        <v>359</v>
      </c>
      <c r="D367" s="19" t="s">
        <v>550</v>
      </c>
      <c r="E367" s="54">
        <v>40</v>
      </c>
      <c r="F367" s="10"/>
      <c r="G367" s="17">
        <v>1</v>
      </c>
      <c r="H367" s="12">
        <v>8</v>
      </c>
      <c r="I367" s="12">
        <f t="shared" si="14"/>
        <v>5</v>
      </c>
    </row>
    <row r="368" spans="2:12" x14ac:dyDescent="0.3">
      <c r="B368" s="10"/>
      <c r="C368" s="19">
        <v>360</v>
      </c>
      <c r="D368" s="19" t="s">
        <v>552</v>
      </c>
      <c r="E368" s="61">
        <v>7.99</v>
      </c>
      <c r="F368" s="10"/>
      <c r="G368" s="17">
        <v>1</v>
      </c>
      <c r="H368" s="12">
        <v>104</v>
      </c>
      <c r="I368" s="12">
        <f t="shared" ref="I368:I396" si="15">+(E369*G368)/H368</f>
        <v>0.19221153846153843</v>
      </c>
    </row>
    <row r="369" spans="2:9" x14ac:dyDescent="0.3">
      <c r="B369" s="10"/>
      <c r="C369" s="19">
        <v>361</v>
      </c>
      <c r="D369" s="19" t="s">
        <v>553</v>
      </c>
      <c r="E369" s="54">
        <v>19.989999999999998</v>
      </c>
      <c r="F369" s="10"/>
      <c r="G369" s="17">
        <v>1</v>
      </c>
      <c r="H369" s="12">
        <v>104</v>
      </c>
      <c r="I369" s="12">
        <f t="shared" si="15"/>
        <v>1.4423076923076924E-2</v>
      </c>
    </row>
    <row r="370" spans="2:9" x14ac:dyDescent="0.3">
      <c r="B370" s="10"/>
      <c r="C370" s="19">
        <v>362</v>
      </c>
      <c r="D370" s="19" t="s">
        <v>633</v>
      </c>
      <c r="E370" s="54">
        <v>1.5</v>
      </c>
      <c r="F370" s="10"/>
      <c r="G370" s="17">
        <v>1</v>
      </c>
      <c r="H370" s="12">
        <v>4</v>
      </c>
      <c r="I370" s="12">
        <f t="shared" si="15"/>
        <v>2.5</v>
      </c>
    </row>
    <row r="371" spans="2:9" x14ac:dyDescent="0.3">
      <c r="B371" s="10"/>
      <c r="C371" s="19">
        <v>363</v>
      </c>
      <c r="D371" s="19" t="s">
        <v>634</v>
      </c>
      <c r="E371" s="54">
        <v>10</v>
      </c>
      <c r="F371" s="10"/>
      <c r="G371" s="17">
        <v>1</v>
      </c>
      <c r="H371" s="12">
        <v>4</v>
      </c>
      <c r="I371" s="12">
        <f t="shared" si="15"/>
        <v>0.25</v>
      </c>
    </row>
    <row r="372" spans="2:9" x14ac:dyDescent="0.3">
      <c r="B372" s="10"/>
      <c r="C372" s="19">
        <v>364</v>
      </c>
      <c r="D372" s="19" t="s">
        <v>635</v>
      </c>
      <c r="E372" s="54">
        <v>1</v>
      </c>
      <c r="F372" s="10"/>
      <c r="G372" s="17">
        <v>1</v>
      </c>
      <c r="H372" s="12">
        <v>4</v>
      </c>
      <c r="I372" s="12">
        <f t="shared" si="15"/>
        <v>0.25</v>
      </c>
    </row>
    <row r="373" spans="2:9" x14ac:dyDescent="0.3">
      <c r="B373" s="10"/>
      <c r="C373" s="19">
        <v>365</v>
      </c>
      <c r="D373" s="19" t="s">
        <v>636</v>
      </c>
      <c r="E373" s="54">
        <v>1</v>
      </c>
      <c r="F373" s="10"/>
      <c r="G373" s="17">
        <v>1</v>
      </c>
      <c r="H373" s="12">
        <v>18</v>
      </c>
      <c r="I373" s="12">
        <f t="shared" si="15"/>
        <v>2.6111111111111109E-2</v>
      </c>
    </row>
    <row r="374" spans="2:9" x14ac:dyDescent="0.3">
      <c r="B374" s="10"/>
      <c r="C374" s="19">
        <v>366</v>
      </c>
      <c r="D374" s="19" t="s">
        <v>235</v>
      </c>
      <c r="E374" s="54">
        <v>0.47</v>
      </c>
      <c r="F374" s="10"/>
      <c r="G374" s="17">
        <v>1</v>
      </c>
      <c r="H374" s="12">
        <v>2</v>
      </c>
      <c r="I374" s="12">
        <f t="shared" si="15"/>
        <v>1</v>
      </c>
    </row>
    <row r="375" spans="2:9" x14ac:dyDescent="0.3">
      <c r="B375" s="10"/>
      <c r="C375" s="19">
        <v>367</v>
      </c>
      <c r="D375" s="19" t="s">
        <v>394</v>
      </c>
      <c r="E375" s="54">
        <v>2</v>
      </c>
      <c r="F375" s="10"/>
      <c r="G375" s="17">
        <v>1</v>
      </c>
      <c r="H375" s="12">
        <v>9</v>
      </c>
      <c r="I375" s="12">
        <f t="shared" si="15"/>
        <v>0.1</v>
      </c>
    </row>
    <row r="376" spans="2:9" x14ac:dyDescent="0.3">
      <c r="B376" s="10"/>
      <c r="C376" s="19">
        <v>368</v>
      </c>
      <c r="D376" s="19" t="s">
        <v>637</v>
      </c>
      <c r="E376" s="54">
        <v>0.9</v>
      </c>
      <c r="F376" s="10"/>
      <c r="G376" s="17">
        <v>1</v>
      </c>
      <c r="H376" s="12">
        <v>4</v>
      </c>
      <c r="I376" s="12">
        <f t="shared" si="15"/>
        <v>0.5</v>
      </c>
    </row>
    <row r="377" spans="2:9" x14ac:dyDescent="0.3">
      <c r="B377" s="10"/>
      <c r="C377" s="19">
        <v>369</v>
      </c>
      <c r="D377" s="19" t="s">
        <v>638</v>
      </c>
      <c r="E377" s="54">
        <v>2</v>
      </c>
      <c r="F377" s="10"/>
      <c r="G377" s="17">
        <v>1</v>
      </c>
      <c r="H377" s="12">
        <v>4</v>
      </c>
      <c r="I377" s="12">
        <f t="shared" si="15"/>
        <v>0.625</v>
      </c>
    </row>
    <row r="378" spans="2:9" x14ac:dyDescent="0.3">
      <c r="B378" s="10"/>
      <c r="C378" s="19">
        <v>370</v>
      </c>
      <c r="D378" s="19" t="s">
        <v>639</v>
      </c>
      <c r="E378" s="54">
        <v>2.5</v>
      </c>
      <c r="F378" s="10"/>
      <c r="G378" s="17">
        <v>1</v>
      </c>
      <c r="H378" s="12">
        <v>4</v>
      </c>
      <c r="I378" s="12">
        <f t="shared" si="15"/>
        <v>0.5</v>
      </c>
    </row>
    <row r="379" spans="2:9" x14ac:dyDescent="0.3">
      <c r="B379" s="10"/>
      <c r="C379" s="19">
        <v>371</v>
      </c>
      <c r="D379" s="19" t="s">
        <v>640</v>
      </c>
      <c r="E379" s="54">
        <v>2</v>
      </c>
      <c r="F379" s="10"/>
      <c r="G379" s="17">
        <v>1</v>
      </c>
      <c r="H379" s="12">
        <v>4</v>
      </c>
      <c r="I379" s="12">
        <f t="shared" si="15"/>
        <v>0.87250000000000005</v>
      </c>
    </row>
    <row r="380" spans="2:9" x14ac:dyDescent="0.3">
      <c r="B380" s="10"/>
      <c r="C380" s="19">
        <v>372</v>
      </c>
      <c r="D380" s="19" t="s">
        <v>641</v>
      </c>
      <c r="E380" s="54">
        <v>3.49</v>
      </c>
      <c r="F380" s="10"/>
      <c r="G380" s="17">
        <v>1</v>
      </c>
      <c r="H380" s="12">
        <v>4</v>
      </c>
      <c r="I380" s="12">
        <f t="shared" si="15"/>
        <v>0.17499999999999999</v>
      </c>
    </row>
    <row r="381" spans="2:9" x14ac:dyDescent="0.3">
      <c r="B381" s="10"/>
      <c r="C381" s="19">
        <v>373</v>
      </c>
      <c r="D381" s="19" t="s">
        <v>642</v>
      </c>
      <c r="E381" s="54">
        <v>0.7</v>
      </c>
      <c r="F381" s="10"/>
      <c r="G381" s="17">
        <v>1</v>
      </c>
      <c r="H381" s="12">
        <v>4</v>
      </c>
      <c r="I381" s="12">
        <f t="shared" si="15"/>
        <v>0.625</v>
      </c>
    </row>
    <row r="382" spans="2:9" x14ac:dyDescent="0.3">
      <c r="B382" s="10"/>
      <c r="C382" s="19">
        <v>374</v>
      </c>
      <c r="D382" s="19" t="s">
        <v>643</v>
      </c>
      <c r="E382" s="54">
        <v>2.5</v>
      </c>
      <c r="F382" s="10"/>
      <c r="G382" s="17">
        <v>1</v>
      </c>
      <c r="H382" s="12">
        <v>4</v>
      </c>
      <c r="I382" s="12">
        <f t="shared" si="15"/>
        <v>4.375</v>
      </c>
    </row>
    <row r="383" spans="2:9" x14ac:dyDescent="0.3">
      <c r="B383" s="10"/>
      <c r="C383" s="19">
        <v>375</v>
      </c>
      <c r="D383" s="19" t="s">
        <v>644</v>
      </c>
      <c r="E383" s="54">
        <v>17.5</v>
      </c>
      <c r="F383" s="10"/>
      <c r="G383" s="17">
        <v>1</v>
      </c>
      <c r="H383" s="12">
        <v>26</v>
      </c>
      <c r="I383" s="12">
        <f t="shared" si="15"/>
        <v>5.7692307692307696E-2</v>
      </c>
    </row>
    <row r="384" spans="2:9" x14ac:dyDescent="0.3">
      <c r="B384" s="10"/>
      <c r="C384" s="19">
        <v>376</v>
      </c>
      <c r="D384" s="19" t="s">
        <v>645</v>
      </c>
      <c r="E384" s="54">
        <v>1.5</v>
      </c>
      <c r="F384" s="10"/>
      <c r="G384" s="17">
        <v>1</v>
      </c>
      <c r="H384" s="12">
        <v>4</v>
      </c>
      <c r="I384" s="12">
        <f t="shared" si="15"/>
        <v>0.55249999999999999</v>
      </c>
    </row>
    <row r="385" spans="2:9" x14ac:dyDescent="0.3">
      <c r="B385" s="10"/>
      <c r="C385" s="19">
        <v>377</v>
      </c>
      <c r="D385" s="19" t="s">
        <v>646</v>
      </c>
      <c r="E385" s="54">
        <v>2.21</v>
      </c>
      <c r="F385" s="10"/>
      <c r="G385" s="17">
        <v>1</v>
      </c>
      <c r="H385" s="12">
        <v>2</v>
      </c>
      <c r="I385" s="12">
        <f t="shared" si="15"/>
        <v>1.105</v>
      </c>
    </row>
    <row r="386" spans="2:9" x14ac:dyDescent="0.3">
      <c r="B386" s="10"/>
      <c r="C386" s="19">
        <v>378</v>
      </c>
      <c r="D386" s="19" t="s">
        <v>555</v>
      </c>
      <c r="E386" s="54">
        <v>2.21</v>
      </c>
      <c r="F386" s="10"/>
      <c r="G386" s="17">
        <v>1</v>
      </c>
      <c r="H386" s="12">
        <v>2</v>
      </c>
      <c r="I386" s="12">
        <f t="shared" si="15"/>
        <v>0.45</v>
      </c>
    </row>
    <row r="387" spans="2:9" x14ac:dyDescent="0.3">
      <c r="B387" s="10"/>
      <c r="C387" s="19">
        <v>379</v>
      </c>
      <c r="D387" s="19" t="s">
        <v>556</v>
      </c>
      <c r="E387" s="54">
        <v>0.9</v>
      </c>
      <c r="F387" s="10"/>
      <c r="G387" s="17">
        <v>1</v>
      </c>
      <c r="H387" s="12">
        <v>4</v>
      </c>
      <c r="I387" s="12">
        <f t="shared" si="15"/>
        <v>0.25</v>
      </c>
    </row>
    <row r="388" spans="2:9" x14ac:dyDescent="0.3">
      <c r="B388" s="10"/>
      <c r="C388" s="19">
        <v>380</v>
      </c>
      <c r="D388" s="19" t="s">
        <v>557</v>
      </c>
      <c r="E388" s="54">
        <v>1</v>
      </c>
      <c r="F388" s="10"/>
      <c r="G388" s="17">
        <v>1</v>
      </c>
      <c r="H388" s="12">
        <v>4</v>
      </c>
      <c r="I388" s="12">
        <f t="shared" si="15"/>
        <v>0.25</v>
      </c>
    </row>
    <row r="389" spans="2:9" x14ac:dyDescent="0.3">
      <c r="B389" s="10"/>
      <c r="C389" s="19">
        <v>381</v>
      </c>
      <c r="D389" s="19" t="s">
        <v>558</v>
      </c>
      <c r="E389" s="54">
        <v>1</v>
      </c>
      <c r="F389" s="10"/>
      <c r="G389" s="17">
        <v>1</v>
      </c>
      <c r="H389" s="12">
        <v>4</v>
      </c>
      <c r="I389" s="12">
        <f t="shared" si="15"/>
        <v>0.35</v>
      </c>
    </row>
    <row r="390" spans="2:9" x14ac:dyDescent="0.3">
      <c r="B390" s="10"/>
      <c r="C390" s="19">
        <v>382</v>
      </c>
      <c r="D390" s="19" t="s">
        <v>559</v>
      </c>
      <c r="E390" s="54">
        <v>1.4</v>
      </c>
      <c r="F390" s="10"/>
      <c r="G390" s="17">
        <v>1</v>
      </c>
      <c r="H390" s="12">
        <v>4</v>
      </c>
      <c r="I390" s="12">
        <f t="shared" si="15"/>
        <v>0.25</v>
      </c>
    </row>
    <row r="391" spans="2:9" x14ac:dyDescent="0.3">
      <c r="B391" s="10"/>
      <c r="C391" s="19">
        <v>383</v>
      </c>
      <c r="D391" s="19" t="s">
        <v>560</v>
      </c>
      <c r="E391" s="54">
        <v>1</v>
      </c>
      <c r="F391" s="10"/>
      <c r="G391" s="17">
        <v>1</v>
      </c>
      <c r="H391" s="12">
        <v>5</v>
      </c>
      <c r="I391" s="12">
        <f t="shared" si="15"/>
        <v>0.22000000000000003</v>
      </c>
    </row>
    <row r="392" spans="2:9" x14ac:dyDescent="0.3">
      <c r="B392" s="10"/>
      <c r="C392" s="19">
        <v>384</v>
      </c>
      <c r="D392" s="19" t="s">
        <v>561</v>
      </c>
      <c r="E392" s="54">
        <v>1.1000000000000001</v>
      </c>
      <c r="F392" s="10"/>
      <c r="G392" s="17">
        <v>1</v>
      </c>
      <c r="H392" s="12">
        <v>4</v>
      </c>
      <c r="I392" s="12">
        <f t="shared" si="15"/>
        <v>0.25</v>
      </c>
    </row>
    <row r="393" spans="2:9" x14ac:dyDescent="0.3">
      <c r="B393" s="10"/>
      <c r="C393" s="19">
        <v>385</v>
      </c>
      <c r="D393" s="19" t="s">
        <v>562</v>
      </c>
      <c r="E393" s="54">
        <v>1</v>
      </c>
      <c r="F393" s="10"/>
      <c r="G393" s="17">
        <v>1</v>
      </c>
      <c r="H393" s="12">
        <v>4</v>
      </c>
      <c r="I393" s="12">
        <f t="shared" si="15"/>
        <v>0.25</v>
      </c>
    </row>
    <row r="394" spans="2:9" x14ac:dyDescent="0.3">
      <c r="B394" s="10"/>
      <c r="C394" s="19">
        <v>386</v>
      </c>
      <c r="D394" s="19" t="s">
        <v>563</v>
      </c>
      <c r="E394" s="54">
        <v>1</v>
      </c>
      <c r="F394" s="10"/>
      <c r="G394" s="17">
        <v>1</v>
      </c>
      <c r="H394" s="12">
        <v>18</v>
      </c>
      <c r="I394" s="12">
        <f t="shared" si="15"/>
        <v>0.16666666666666666</v>
      </c>
    </row>
    <row r="395" spans="2:9" x14ac:dyDescent="0.3">
      <c r="B395" s="10"/>
      <c r="C395" s="19">
        <v>387</v>
      </c>
      <c r="D395" s="19" t="s">
        <v>564</v>
      </c>
      <c r="E395" s="54">
        <v>3</v>
      </c>
      <c r="F395" s="10"/>
      <c r="G395" s="17">
        <v>1</v>
      </c>
      <c r="H395" s="12">
        <v>4</v>
      </c>
      <c r="I395" s="12">
        <f t="shared" si="15"/>
        <v>0.2</v>
      </c>
    </row>
    <row r="396" spans="2:9" x14ac:dyDescent="0.3">
      <c r="B396" s="10"/>
      <c r="C396" s="19">
        <v>388</v>
      </c>
      <c r="D396" s="19" t="s">
        <v>565</v>
      </c>
      <c r="E396" s="54">
        <v>0.8</v>
      </c>
      <c r="F396" s="10"/>
      <c r="G396" s="17">
        <v>1</v>
      </c>
      <c r="H396" s="12">
        <v>4</v>
      </c>
      <c r="I396" s="12">
        <f t="shared" si="15"/>
        <v>0.25</v>
      </c>
    </row>
    <row r="397" spans="2:9" x14ac:dyDescent="0.3">
      <c r="B397" s="10"/>
      <c r="C397" s="19">
        <v>389</v>
      </c>
      <c r="D397" s="19" t="s">
        <v>241</v>
      </c>
      <c r="E397" s="54">
        <v>1</v>
      </c>
      <c r="F397" s="10"/>
      <c r="G397" s="17">
        <v>1</v>
      </c>
      <c r="H397" s="12">
        <v>22</v>
      </c>
      <c r="I397" s="12">
        <f t="shared" ref="I397:I412" si="16">+(E397*G397)/H397</f>
        <v>4.5454545454545456E-2</v>
      </c>
    </row>
    <row r="398" spans="2:9" x14ac:dyDescent="0.3">
      <c r="B398" s="10"/>
      <c r="C398" s="19">
        <v>390</v>
      </c>
      <c r="D398" s="19" t="s">
        <v>566</v>
      </c>
      <c r="E398" s="54">
        <v>24</v>
      </c>
      <c r="F398" s="10"/>
      <c r="G398" s="17">
        <v>1</v>
      </c>
      <c r="H398" s="12">
        <v>52</v>
      </c>
      <c r="I398" s="12">
        <f t="shared" si="16"/>
        <v>0.46153846153846156</v>
      </c>
    </row>
    <row r="399" spans="2:9" x14ac:dyDescent="0.3">
      <c r="B399" s="10"/>
      <c r="C399" s="19">
        <v>391</v>
      </c>
      <c r="D399" s="19" t="s">
        <v>567</v>
      </c>
      <c r="E399" s="54">
        <v>0.86</v>
      </c>
      <c r="F399" s="10"/>
      <c r="G399" s="17">
        <v>2</v>
      </c>
      <c r="H399" s="12">
        <v>4</v>
      </c>
      <c r="I399" s="12">
        <f t="shared" si="16"/>
        <v>0.43</v>
      </c>
    </row>
    <row r="400" spans="2:9" x14ac:dyDescent="0.3">
      <c r="B400" s="10"/>
      <c r="C400" s="19">
        <v>392</v>
      </c>
      <c r="D400" s="19" t="s">
        <v>568</v>
      </c>
      <c r="E400" s="60">
        <v>10</v>
      </c>
      <c r="F400" s="10"/>
      <c r="G400" s="17">
        <v>1</v>
      </c>
      <c r="H400" s="12">
        <v>4</v>
      </c>
      <c r="I400" s="12">
        <f t="shared" si="16"/>
        <v>2.5</v>
      </c>
    </row>
    <row r="401" spans="2:12" x14ac:dyDescent="0.3">
      <c r="B401" s="10"/>
      <c r="C401" s="19">
        <v>393</v>
      </c>
      <c r="D401" s="19" t="s">
        <v>569</v>
      </c>
      <c r="E401" s="62">
        <v>30</v>
      </c>
      <c r="F401" s="10"/>
      <c r="G401" s="17">
        <v>1</v>
      </c>
      <c r="H401" s="12">
        <v>52</v>
      </c>
      <c r="I401" s="12">
        <f t="shared" si="16"/>
        <v>0.57692307692307687</v>
      </c>
    </row>
    <row r="402" spans="2:12" x14ac:dyDescent="0.3">
      <c r="B402" s="10"/>
      <c r="C402" s="19">
        <v>394</v>
      </c>
      <c r="D402" s="19" t="s">
        <v>570</v>
      </c>
      <c r="E402" s="60">
        <v>29.99</v>
      </c>
      <c r="F402" s="10"/>
      <c r="G402" s="17">
        <v>1</v>
      </c>
      <c r="H402" s="12">
        <v>52</v>
      </c>
      <c r="I402" s="12">
        <f t="shared" si="16"/>
        <v>0.57673076923076916</v>
      </c>
    </row>
    <row r="403" spans="2:12" x14ac:dyDescent="0.3">
      <c r="B403" s="10"/>
      <c r="C403" s="19">
        <v>395</v>
      </c>
      <c r="D403" s="19" t="s">
        <v>571</v>
      </c>
      <c r="E403" s="60">
        <v>16.989999999999998</v>
      </c>
      <c r="F403" s="10"/>
      <c r="G403" s="17">
        <v>1</v>
      </c>
      <c r="H403" s="12">
        <v>52</v>
      </c>
      <c r="I403" s="12">
        <f t="shared" si="16"/>
        <v>0.32673076923076921</v>
      </c>
    </row>
    <row r="404" spans="2:12" x14ac:dyDescent="0.3">
      <c r="B404" s="10"/>
      <c r="C404" s="19">
        <v>396</v>
      </c>
      <c r="D404" s="19" t="s">
        <v>647</v>
      </c>
      <c r="E404" s="60">
        <v>8</v>
      </c>
      <c r="F404" s="10"/>
      <c r="G404" s="17">
        <v>1</v>
      </c>
      <c r="H404" s="12">
        <v>261</v>
      </c>
      <c r="I404" s="12">
        <f t="shared" si="16"/>
        <v>3.0651340996168581E-2</v>
      </c>
    </row>
    <row r="405" spans="2:12" x14ac:dyDescent="0.3">
      <c r="B405" s="10"/>
      <c r="C405" s="19">
        <v>397</v>
      </c>
      <c r="D405" s="19" t="s">
        <v>572</v>
      </c>
      <c r="E405" s="60">
        <v>8.49</v>
      </c>
      <c r="F405" s="10"/>
      <c r="G405" s="17">
        <v>1</v>
      </c>
      <c r="H405" s="12">
        <v>104</v>
      </c>
      <c r="I405" s="12">
        <f t="shared" si="16"/>
        <v>8.1634615384615389E-2</v>
      </c>
    </row>
    <row r="406" spans="2:12" x14ac:dyDescent="0.3">
      <c r="B406" s="10"/>
      <c r="C406" s="19">
        <v>398</v>
      </c>
      <c r="D406" s="19" t="s">
        <v>573</v>
      </c>
      <c r="E406" s="60">
        <v>26</v>
      </c>
      <c r="F406" s="10"/>
      <c r="G406" s="17">
        <v>1</v>
      </c>
      <c r="H406" s="12">
        <v>104</v>
      </c>
      <c r="I406" s="12">
        <f t="shared" si="16"/>
        <v>0.25</v>
      </c>
    </row>
    <row r="407" spans="2:12" x14ac:dyDescent="0.3">
      <c r="B407" s="10"/>
      <c r="C407" s="19">
        <v>399</v>
      </c>
      <c r="D407" s="19" t="s">
        <v>574</v>
      </c>
      <c r="E407" s="60">
        <v>5.4</v>
      </c>
      <c r="F407" s="10"/>
      <c r="G407" s="17">
        <v>1</v>
      </c>
      <c r="H407" s="12">
        <v>52</v>
      </c>
      <c r="I407" s="12">
        <f t="shared" si="16"/>
        <v>0.10384615384615385</v>
      </c>
    </row>
    <row r="408" spans="2:12" x14ac:dyDescent="0.3">
      <c r="B408" s="10"/>
      <c r="C408" s="19">
        <v>400</v>
      </c>
      <c r="D408" s="19" t="s">
        <v>324</v>
      </c>
      <c r="E408" s="60">
        <v>1.2</v>
      </c>
      <c r="F408" s="10"/>
      <c r="G408" s="17">
        <v>1</v>
      </c>
      <c r="H408" s="12">
        <v>156</v>
      </c>
      <c r="I408" s="12">
        <f t="shared" si="16"/>
        <v>7.6923076923076919E-3</v>
      </c>
    </row>
    <row r="409" spans="2:12" x14ac:dyDescent="0.3">
      <c r="B409" s="10"/>
      <c r="C409" s="19">
        <v>401</v>
      </c>
      <c r="D409" s="19" t="s">
        <v>575</v>
      </c>
      <c r="E409" s="60">
        <v>1</v>
      </c>
      <c r="F409" s="10"/>
      <c r="G409" s="17">
        <v>1</v>
      </c>
      <c r="H409" s="12">
        <v>4</v>
      </c>
      <c r="I409" s="12">
        <f t="shared" si="16"/>
        <v>0.25</v>
      </c>
    </row>
    <row r="410" spans="2:12" x14ac:dyDescent="0.3">
      <c r="B410" s="10"/>
      <c r="C410" s="19">
        <v>402</v>
      </c>
      <c r="D410" s="19" t="s">
        <v>576</v>
      </c>
      <c r="E410" s="60">
        <v>2</v>
      </c>
      <c r="F410" s="10"/>
      <c r="G410" s="17">
        <v>1</v>
      </c>
      <c r="H410" s="12">
        <v>13</v>
      </c>
      <c r="I410" s="12">
        <f t="shared" si="16"/>
        <v>0.15384615384615385</v>
      </c>
    </row>
    <row r="411" spans="2:12" x14ac:dyDescent="0.3">
      <c r="B411" s="10"/>
      <c r="C411" s="19">
        <v>403</v>
      </c>
      <c r="D411" s="19" t="s">
        <v>577</v>
      </c>
      <c r="E411" s="54">
        <v>5.99</v>
      </c>
      <c r="F411" s="10"/>
      <c r="G411" s="17">
        <v>2</v>
      </c>
      <c r="H411" s="12">
        <v>261</v>
      </c>
      <c r="I411" s="12">
        <f t="shared" si="16"/>
        <v>4.5900383141762452E-2</v>
      </c>
    </row>
    <row r="412" spans="2:12" x14ac:dyDescent="0.3">
      <c r="B412" s="10"/>
      <c r="C412" s="19">
        <v>404</v>
      </c>
      <c r="D412" s="19" t="s">
        <v>578</v>
      </c>
      <c r="E412" s="54">
        <v>27.99</v>
      </c>
      <c r="F412" s="10"/>
      <c r="G412" s="17">
        <v>2</v>
      </c>
      <c r="H412" s="12">
        <v>261</v>
      </c>
      <c r="I412" s="12">
        <f t="shared" si="16"/>
        <v>0.21448275862068963</v>
      </c>
      <c r="J412" s="21" t="s">
        <v>13</v>
      </c>
      <c r="K412" s="72">
        <f>SUM(I355:I412)</f>
        <v>37.047454250730119</v>
      </c>
      <c r="L412" s="23">
        <f>COUNT(I355:I412)</f>
        <v>58</v>
      </c>
    </row>
    <row r="413" spans="2:12" x14ac:dyDescent="0.3">
      <c r="B413" s="20" t="s">
        <v>14</v>
      </c>
      <c r="C413" s="10"/>
      <c r="D413" s="19"/>
      <c r="E413" s="60"/>
      <c r="F413" s="10"/>
      <c r="G413" s="10"/>
      <c r="H413" s="12"/>
      <c r="I413" s="12"/>
    </row>
    <row r="414" spans="2:12" x14ac:dyDescent="0.3">
      <c r="B414" s="10"/>
      <c r="C414" s="19">
        <v>405</v>
      </c>
      <c r="D414" s="19" t="s">
        <v>579</v>
      </c>
      <c r="E414" s="60">
        <v>201.88</v>
      </c>
      <c r="F414" s="10"/>
      <c r="G414" s="17">
        <v>1</v>
      </c>
      <c r="H414" s="12">
        <v>521</v>
      </c>
      <c r="I414" s="12">
        <f t="shared" ref="I414:I424" si="17">+(E414*G414)/H414</f>
        <v>0.38748560460652592</v>
      </c>
    </row>
    <row r="415" spans="2:12" x14ac:dyDescent="0.3">
      <c r="B415" s="10"/>
      <c r="C415" s="19">
        <v>406</v>
      </c>
      <c r="D415" s="19" t="s">
        <v>648</v>
      </c>
      <c r="E415" s="60">
        <v>30</v>
      </c>
      <c r="F415" s="10"/>
      <c r="G415" s="17">
        <v>1</v>
      </c>
      <c r="H415" s="12">
        <v>4</v>
      </c>
      <c r="I415" s="12">
        <f t="shared" si="17"/>
        <v>7.5</v>
      </c>
    </row>
    <row r="416" spans="2:12" x14ac:dyDescent="0.3">
      <c r="B416" s="10"/>
      <c r="C416" s="19">
        <v>407</v>
      </c>
      <c r="D416" s="19" t="s">
        <v>255</v>
      </c>
      <c r="E416" s="60">
        <v>15</v>
      </c>
      <c r="F416" s="10"/>
      <c r="G416" s="17">
        <v>1</v>
      </c>
      <c r="H416" s="12">
        <v>4</v>
      </c>
      <c r="I416" s="12">
        <f t="shared" si="17"/>
        <v>3.75</v>
      </c>
    </row>
    <row r="417" spans="2:12" x14ac:dyDescent="0.3">
      <c r="B417" s="10"/>
      <c r="C417" s="19">
        <v>408</v>
      </c>
      <c r="D417" s="19" t="s">
        <v>580</v>
      </c>
      <c r="E417" s="60">
        <v>399</v>
      </c>
      <c r="F417" s="10"/>
      <c r="G417" s="17">
        <v>2</v>
      </c>
      <c r="H417" s="12">
        <v>521</v>
      </c>
      <c r="I417" s="12">
        <f t="shared" si="17"/>
        <v>1.5316698656429943</v>
      </c>
    </row>
    <row r="418" spans="2:12" x14ac:dyDescent="0.3">
      <c r="B418" s="10"/>
      <c r="C418" s="19">
        <v>409</v>
      </c>
      <c r="D418" s="19" t="s">
        <v>581</v>
      </c>
      <c r="E418" s="60">
        <v>3.99</v>
      </c>
      <c r="F418" s="10"/>
      <c r="G418" s="17">
        <v>1</v>
      </c>
      <c r="H418" s="12">
        <v>52</v>
      </c>
      <c r="I418" s="12">
        <f t="shared" si="17"/>
        <v>7.6730769230769241E-2</v>
      </c>
    </row>
    <row r="419" spans="2:12" x14ac:dyDescent="0.3">
      <c r="B419" s="10"/>
      <c r="C419" s="19">
        <v>410</v>
      </c>
      <c r="D419" s="19" t="s">
        <v>582</v>
      </c>
      <c r="E419" s="60">
        <v>29.99</v>
      </c>
      <c r="F419" s="10"/>
      <c r="G419" s="17">
        <v>2</v>
      </c>
      <c r="H419" s="12">
        <v>521</v>
      </c>
      <c r="I419" s="12">
        <f t="shared" si="17"/>
        <v>0.11512476007677543</v>
      </c>
    </row>
    <row r="420" spans="2:12" x14ac:dyDescent="0.3">
      <c r="B420" s="10"/>
      <c r="C420" s="19">
        <v>411</v>
      </c>
      <c r="D420" s="19" t="s">
        <v>251</v>
      </c>
      <c r="E420" s="60">
        <v>26.99</v>
      </c>
      <c r="F420" s="10"/>
      <c r="G420" s="17">
        <v>2</v>
      </c>
      <c r="H420" s="12">
        <v>156</v>
      </c>
      <c r="I420" s="12">
        <f t="shared" si="17"/>
        <v>0.34602564102564098</v>
      </c>
    </row>
    <row r="421" spans="2:12" x14ac:dyDescent="0.3">
      <c r="B421" s="10"/>
      <c r="C421" s="19">
        <v>412</v>
      </c>
      <c r="D421" s="19" t="s">
        <v>252</v>
      </c>
      <c r="E421" s="60">
        <v>8.99</v>
      </c>
      <c r="F421" s="10"/>
      <c r="G421" s="17">
        <v>2</v>
      </c>
      <c r="H421" s="12">
        <v>156</v>
      </c>
      <c r="I421" s="12">
        <f t="shared" si="17"/>
        <v>0.11525641025641026</v>
      </c>
    </row>
    <row r="422" spans="2:12" x14ac:dyDescent="0.3">
      <c r="B422" s="10"/>
      <c r="C422" s="19">
        <v>413</v>
      </c>
      <c r="D422" s="19" t="s">
        <v>583</v>
      </c>
      <c r="E422" s="60">
        <v>7.99</v>
      </c>
      <c r="F422" s="10"/>
      <c r="G422" s="17">
        <v>2</v>
      </c>
      <c r="H422" s="12">
        <v>156</v>
      </c>
      <c r="I422" s="12">
        <f t="shared" si="17"/>
        <v>0.10243589743589744</v>
      </c>
    </row>
    <row r="423" spans="2:12" x14ac:dyDescent="0.3">
      <c r="B423" s="10"/>
      <c r="C423" s="19">
        <v>414</v>
      </c>
      <c r="D423" s="19" t="s">
        <v>649</v>
      </c>
      <c r="E423" s="60">
        <v>7895</v>
      </c>
      <c r="F423" s="10"/>
      <c r="G423" s="17">
        <v>1</v>
      </c>
      <c r="H423" s="12">
        <v>250</v>
      </c>
      <c r="I423" s="12">
        <f t="shared" si="17"/>
        <v>31.58</v>
      </c>
    </row>
    <row r="424" spans="2:12" x14ac:dyDescent="0.3">
      <c r="B424" s="10"/>
      <c r="C424" s="19">
        <v>415</v>
      </c>
      <c r="D424" s="19" t="s">
        <v>585</v>
      </c>
      <c r="E424" s="60">
        <v>89.95</v>
      </c>
      <c r="F424" s="10"/>
      <c r="G424" s="17">
        <v>1</v>
      </c>
      <c r="H424" s="12">
        <v>521</v>
      </c>
      <c r="I424" s="12">
        <f t="shared" si="17"/>
        <v>0.17264875239923225</v>
      </c>
      <c r="J424" s="21" t="s">
        <v>14</v>
      </c>
      <c r="K424" s="72">
        <f>SUM(I414:I424)</f>
        <v>45.677377700674242</v>
      </c>
      <c r="L424" s="23">
        <f>COUNT(I414:I424)</f>
        <v>11</v>
      </c>
    </row>
    <row r="425" spans="2:12" x14ac:dyDescent="0.3">
      <c r="B425" s="20" t="s">
        <v>334</v>
      </c>
      <c r="C425" s="10"/>
      <c r="D425" s="19"/>
      <c r="E425" s="60"/>
      <c r="F425" s="10"/>
      <c r="G425" s="10"/>
      <c r="H425" s="12"/>
      <c r="I425" s="12"/>
    </row>
    <row r="426" spans="2:12" x14ac:dyDescent="0.3">
      <c r="B426" s="10"/>
      <c r="C426" s="19">
        <v>416</v>
      </c>
      <c r="D426" s="19" t="s">
        <v>260</v>
      </c>
      <c r="E426" s="60">
        <v>379</v>
      </c>
      <c r="F426" s="10"/>
      <c r="G426" s="17">
        <v>1</v>
      </c>
      <c r="H426" s="12">
        <v>261</v>
      </c>
      <c r="I426" s="12">
        <f t="shared" ref="I426:I443" si="18">+(E426*G426)/H426</f>
        <v>1.4521072796934866</v>
      </c>
    </row>
    <row r="427" spans="2:12" x14ac:dyDescent="0.3">
      <c r="B427" s="10"/>
      <c r="C427" s="19">
        <v>417</v>
      </c>
      <c r="D427" s="19" t="s">
        <v>586</v>
      </c>
      <c r="E427" s="60">
        <v>5.99</v>
      </c>
      <c r="F427" s="10"/>
      <c r="G427" s="17">
        <v>1</v>
      </c>
      <c r="H427" s="12">
        <v>4.3</v>
      </c>
      <c r="I427" s="12">
        <f t="shared" si="18"/>
        <v>1.3930232558139537</v>
      </c>
    </row>
    <row r="428" spans="2:12" x14ac:dyDescent="0.3">
      <c r="B428" s="10"/>
      <c r="C428" s="19">
        <v>418</v>
      </c>
      <c r="D428" s="19" t="s">
        <v>587</v>
      </c>
      <c r="E428" s="60">
        <v>160</v>
      </c>
      <c r="F428" s="10"/>
      <c r="G428" s="17">
        <v>1</v>
      </c>
      <c r="H428" s="12">
        <v>313</v>
      </c>
      <c r="I428" s="12">
        <f t="shared" si="18"/>
        <v>0.51118210862619806</v>
      </c>
    </row>
    <row r="429" spans="2:12" x14ac:dyDescent="0.3">
      <c r="B429" s="10"/>
      <c r="C429" s="19">
        <v>419</v>
      </c>
      <c r="D429" s="19" t="s">
        <v>258</v>
      </c>
      <c r="E429" s="60">
        <v>29</v>
      </c>
      <c r="F429" s="10"/>
      <c r="G429" s="17">
        <v>1</v>
      </c>
      <c r="H429" s="12">
        <v>261</v>
      </c>
      <c r="I429" s="12">
        <f t="shared" si="18"/>
        <v>0.1111111111111111</v>
      </c>
    </row>
    <row r="430" spans="2:12" x14ac:dyDescent="0.3">
      <c r="B430" s="10"/>
      <c r="C430" s="19">
        <v>420</v>
      </c>
      <c r="D430" s="19" t="s">
        <v>588</v>
      </c>
      <c r="E430" s="60">
        <v>3.49</v>
      </c>
      <c r="F430" s="10"/>
      <c r="G430" s="17">
        <v>1</v>
      </c>
      <c r="H430" s="12">
        <v>52</v>
      </c>
      <c r="I430" s="12">
        <f t="shared" si="18"/>
        <v>6.7115384615384618E-2</v>
      </c>
    </row>
    <row r="431" spans="2:12" x14ac:dyDescent="0.3">
      <c r="B431" s="10"/>
      <c r="C431" s="19">
        <v>421</v>
      </c>
      <c r="D431" s="19" t="s">
        <v>589</v>
      </c>
      <c r="E431" s="60">
        <v>6.99</v>
      </c>
      <c r="F431" s="10"/>
      <c r="G431" s="17">
        <v>1</v>
      </c>
      <c r="H431" s="12">
        <v>52</v>
      </c>
      <c r="I431" s="12">
        <f t="shared" si="18"/>
        <v>0.13442307692307692</v>
      </c>
    </row>
    <row r="432" spans="2:12" x14ac:dyDescent="0.3">
      <c r="B432" s="10"/>
      <c r="C432" s="19">
        <v>422</v>
      </c>
      <c r="D432" s="19" t="s">
        <v>590</v>
      </c>
      <c r="E432" s="60">
        <v>3.99</v>
      </c>
      <c r="F432" s="10"/>
      <c r="G432" s="17">
        <v>1</v>
      </c>
      <c r="H432" s="12">
        <v>52</v>
      </c>
      <c r="I432" s="12">
        <f t="shared" si="18"/>
        <v>7.6730769230769241E-2</v>
      </c>
    </row>
    <row r="433" spans="2:12" x14ac:dyDescent="0.3">
      <c r="B433" s="10"/>
      <c r="C433" s="19">
        <v>423</v>
      </c>
      <c r="D433" s="19" t="s">
        <v>335</v>
      </c>
      <c r="E433" s="60">
        <v>39.950000000000003</v>
      </c>
      <c r="F433" s="10"/>
      <c r="G433" s="17">
        <v>1</v>
      </c>
      <c r="H433" s="12">
        <v>261</v>
      </c>
      <c r="I433" s="12">
        <f t="shared" si="18"/>
        <v>0.15306513409961686</v>
      </c>
    </row>
    <row r="434" spans="2:12" x14ac:dyDescent="0.3">
      <c r="B434" s="10"/>
      <c r="C434" s="19">
        <v>424</v>
      </c>
      <c r="D434" s="19" t="s">
        <v>1307</v>
      </c>
      <c r="E434" s="60">
        <v>26.9</v>
      </c>
      <c r="F434" s="10"/>
      <c r="G434" s="17">
        <v>1</v>
      </c>
      <c r="H434" s="12">
        <v>1</v>
      </c>
      <c r="I434" s="12">
        <f t="shared" si="18"/>
        <v>26.9</v>
      </c>
    </row>
    <row r="435" spans="2:12" x14ac:dyDescent="0.3">
      <c r="B435" s="10"/>
      <c r="C435" s="19">
        <v>425</v>
      </c>
      <c r="D435" s="19" t="s">
        <v>591</v>
      </c>
      <c r="E435" s="60">
        <v>240</v>
      </c>
      <c r="F435" s="10"/>
      <c r="G435" s="17">
        <v>1</v>
      </c>
      <c r="H435" s="12">
        <v>52</v>
      </c>
      <c r="I435" s="12">
        <f t="shared" si="18"/>
        <v>4.615384615384615</v>
      </c>
    </row>
    <row r="436" spans="2:12" x14ac:dyDescent="0.3">
      <c r="B436" s="10"/>
      <c r="C436" s="19">
        <v>426</v>
      </c>
      <c r="D436" s="19" t="s">
        <v>592</v>
      </c>
      <c r="E436" s="60">
        <v>180</v>
      </c>
      <c r="F436" s="10"/>
      <c r="G436" s="17">
        <v>1</v>
      </c>
      <c r="H436" s="12">
        <v>52</v>
      </c>
      <c r="I436" s="12">
        <f t="shared" si="18"/>
        <v>3.4615384615384617</v>
      </c>
    </row>
    <row r="437" spans="2:12" x14ac:dyDescent="0.3">
      <c r="B437" s="10"/>
      <c r="C437" s="19">
        <v>429</v>
      </c>
      <c r="D437" s="19" t="s">
        <v>593</v>
      </c>
      <c r="E437" s="60">
        <v>120</v>
      </c>
      <c r="F437" s="10"/>
      <c r="G437" s="17">
        <v>1</v>
      </c>
      <c r="H437" s="12">
        <v>52</v>
      </c>
      <c r="I437" s="12">
        <f t="shared" si="18"/>
        <v>2.3076923076923075</v>
      </c>
    </row>
    <row r="438" spans="2:12" x14ac:dyDescent="0.3">
      <c r="B438" s="10"/>
      <c r="C438" s="19">
        <v>430</v>
      </c>
      <c r="D438" s="19" t="s">
        <v>594</v>
      </c>
      <c r="E438" s="60">
        <v>27</v>
      </c>
      <c r="F438" s="10"/>
      <c r="G438" s="17">
        <v>1</v>
      </c>
      <c r="H438" s="12">
        <v>4</v>
      </c>
      <c r="I438" s="12">
        <f t="shared" si="18"/>
        <v>6.75</v>
      </c>
    </row>
    <row r="439" spans="2:12" x14ac:dyDescent="0.3">
      <c r="B439" s="10"/>
      <c r="C439" s="19">
        <v>431</v>
      </c>
      <c r="D439" s="19" t="s">
        <v>266</v>
      </c>
      <c r="E439" s="60">
        <v>154.5</v>
      </c>
      <c r="F439" s="10"/>
      <c r="G439" s="17">
        <v>1</v>
      </c>
      <c r="H439" s="12">
        <v>52</v>
      </c>
      <c r="I439" s="12">
        <f t="shared" si="18"/>
        <v>2.9711538461538463</v>
      </c>
    </row>
    <row r="440" spans="2:12" x14ac:dyDescent="0.3">
      <c r="B440" s="10"/>
      <c r="C440" s="19">
        <v>432</v>
      </c>
      <c r="D440" s="19" t="s">
        <v>595</v>
      </c>
      <c r="E440" s="55">
        <v>35</v>
      </c>
      <c r="F440" s="10"/>
      <c r="G440" s="17">
        <v>1</v>
      </c>
      <c r="H440" s="12">
        <v>52</v>
      </c>
      <c r="I440" s="12">
        <f t="shared" si="18"/>
        <v>0.67307692307692313</v>
      </c>
    </row>
    <row r="441" spans="2:12" x14ac:dyDescent="0.3">
      <c r="B441" s="10"/>
      <c r="C441" s="19">
        <v>433</v>
      </c>
      <c r="D441" s="10" t="s">
        <v>963</v>
      </c>
      <c r="E441" s="54">
        <v>10</v>
      </c>
      <c r="F441" s="10"/>
      <c r="G441" s="17">
        <v>1</v>
      </c>
      <c r="H441" s="12">
        <v>52</v>
      </c>
      <c r="I441" s="12">
        <f t="shared" si="18"/>
        <v>0.19230769230769232</v>
      </c>
    </row>
    <row r="442" spans="2:12" x14ac:dyDescent="0.3">
      <c r="B442" s="10"/>
      <c r="C442" s="19">
        <v>434</v>
      </c>
      <c r="D442" s="19" t="s">
        <v>650</v>
      </c>
      <c r="E442" s="60">
        <v>295</v>
      </c>
      <c r="F442" s="10"/>
      <c r="G442" s="17">
        <v>1</v>
      </c>
      <c r="H442" s="12">
        <v>52</v>
      </c>
      <c r="I442" s="12">
        <f t="shared" si="18"/>
        <v>5.6730769230769234</v>
      </c>
    </row>
    <row r="443" spans="2:12" x14ac:dyDescent="0.3">
      <c r="B443" s="10"/>
      <c r="C443" s="19">
        <v>435</v>
      </c>
      <c r="D443" s="19" t="s">
        <v>795</v>
      </c>
      <c r="E443" s="60">
        <v>264</v>
      </c>
      <c r="F443" s="10"/>
      <c r="G443" s="17">
        <v>1</v>
      </c>
      <c r="H443" s="12">
        <v>52</v>
      </c>
      <c r="I443" s="12">
        <f t="shared" si="18"/>
        <v>5.0769230769230766</v>
      </c>
      <c r="J443" s="21" t="s">
        <v>15</v>
      </c>
      <c r="K443" s="72">
        <f>SUM(I426:I443)</f>
        <v>62.519911966267443</v>
      </c>
      <c r="L443" s="23">
        <f>COUNT(I426:I443)</f>
        <v>18</v>
      </c>
    </row>
    <row r="444" spans="2:12" x14ac:dyDescent="0.3">
      <c r="B444" s="10"/>
      <c r="C444" s="10"/>
      <c r="D444" s="10"/>
      <c r="E444" s="54"/>
      <c r="F444" s="10"/>
      <c r="G444" s="10"/>
      <c r="H444" s="12"/>
      <c r="I444" s="12"/>
    </row>
    <row r="445" spans="2:12" x14ac:dyDescent="0.3">
      <c r="B445" s="10"/>
      <c r="C445" s="10"/>
      <c r="D445" s="10"/>
      <c r="E445" s="54"/>
      <c r="F445" s="10"/>
      <c r="G445" s="10"/>
      <c r="H445" s="12"/>
      <c r="I445" s="12">
        <f>SUM(I4:I443)</f>
        <v>636.63763992912891</v>
      </c>
    </row>
  </sheetData>
  <pageMargins left="0.7" right="0.7" top="0.75" bottom="0.75"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5"/>
  <sheetViews>
    <sheetView zoomScale="80" zoomScaleNormal="80" workbookViewId="0">
      <pane ySplit="2" topLeftCell="A156" activePane="bottomLeft" state="frozen"/>
      <selection pane="bottomLeft" activeCell="E181" sqref="E181:I181"/>
    </sheetView>
  </sheetViews>
  <sheetFormatPr defaultColWidth="9" defaultRowHeight="14" x14ac:dyDescent="0.3"/>
  <cols>
    <col min="1" max="1" width="3.08203125" style="23" customWidth="1"/>
    <col min="2" max="2" width="28.25" style="23" customWidth="1"/>
    <col min="3" max="3" width="3.83203125" style="23" bestFit="1" customWidth="1"/>
    <col min="4" max="4" width="36.33203125" style="23" customWidth="1"/>
    <col min="5" max="5" width="14.58203125" style="55" customWidth="1"/>
    <col min="6" max="6" width="11.58203125" style="23" bestFit="1" customWidth="1"/>
    <col min="7" max="7" width="9.25" style="23" bestFit="1" customWidth="1"/>
    <col min="8" max="8" width="17.58203125" style="8" bestFit="1" customWidth="1"/>
    <col min="9" max="9" width="14.33203125" style="8" bestFit="1" customWidth="1"/>
    <col min="10" max="10" width="12.33203125" style="8" customWidth="1"/>
    <col min="11" max="16384" width="9" style="23"/>
  </cols>
  <sheetData>
    <row r="1" spans="2:10" x14ac:dyDescent="0.3">
      <c r="B1" s="71" t="s">
        <v>805</v>
      </c>
    </row>
    <row r="2" spans="2:10" x14ac:dyDescent="0.3">
      <c r="B2" s="11" t="s">
        <v>8</v>
      </c>
      <c r="C2" s="11" t="s">
        <v>0</v>
      </c>
      <c r="D2" s="11" t="s">
        <v>1</v>
      </c>
      <c r="E2" s="56" t="s">
        <v>914</v>
      </c>
      <c r="F2" s="11" t="s">
        <v>3</v>
      </c>
      <c r="G2" s="11" t="s">
        <v>4</v>
      </c>
      <c r="H2" s="13" t="s">
        <v>5</v>
      </c>
      <c r="I2" s="13" t="s">
        <v>6</v>
      </c>
    </row>
    <row r="3" spans="2:10" x14ac:dyDescent="0.3">
      <c r="B3" s="11" t="s">
        <v>7</v>
      </c>
      <c r="C3" s="10"/>
      <c r="D3" s="10"/>
      <c r="E3" s="54"/>
      <c r="F3" s="10"/>
      <c r="G3" s="10"/>
      <c r="H3" s="12"/>
      <c r="I3" s="12"/>
      <c r="J3" s="9"/>
    </row>
    <row r="4" spans="2:10" x14ac:dyDescent="0.3">
      <c r="B4" s="10"/>
      <c r="C4" s="10">
        <v>1</v>
      </c>
      <c r="D4" s="14" t="s">
        <v>406</v>
      </c>
      <c r="E4" s="58">
        <v>1.58</v>
      </c>
      <c r="F4" s="10"/>
      <c r="G4" s="10">
        <v>3</v>
      </c>
      <c r="H4" s="12">
        <v>1.2</v>
      </c>
      <c r="I4" s="12">
        <f t="shared" ref="I4:I35" si="0">+(E4*G4)/H4</f>
        <v>3.95</v>
      </c>
    </row>
    <row r="5" spans="2:10" x14ac:dyDescent="0.3">
      <c r="B5" s="10"/>
      <c r="C5" s="10">
        <v>2</v>
      </c>
      <c r="D5" s="14" t="s">
        <v>597</v>
      </c>
      <c r="E5" s="58">
        <v>0.89</v>
      </c>
      <c r="F5" s="10"/>
      <c r="G5" s="10">
        <v>1</v>
      </c>
      <c r="H5" s="12">
        <v>1.5</v>
      </c>
      <c r="I5" s="12">
        <f t="shared" si="0"/>
        <v>0.59333333333333338</v>
      </c>
    </row>
    <row r="6" spans="2:10" x14ac:dyDescent="0.3">
      <c r="B6" s="10"/>
      <c r="C6" s="10">
        <v>3</v>
      </c>
      <c r="D6" s="14" t="s">
        <v>408</v>
      </c>
      <c r="E6" s="58">
        <v>0.55000000000000004</v>
      </c>
      <c r="F6" s="10"/>
      <c r="G6" s="10">
        <v>2</v>
      </c>
      <c r="H6" s="12">
        <v>1</v>
      </c>
      <c r="I6" s="12">
        <f t="shared" si="0"/>
        <v>1.1000000000000001</v>
      </c>
    </row>
    <row r="7" spans="2:10" x14ac:dyDescent="0.3">
      <c r="B7" s="10"/>
      <c r="C7" s="10">
        <v>4</v>
      </c>
      <c r="D7" s="14" t="s">
        <v>17</v>
      </c>
      <c r="E7" s="58">
        <v>1.1499999999999999</v>
      </c>
      <c r="F7" s="10"/>
      <c r="G7" s="10">
        <v>1</v>
      </c>
      <c r="H7" s="12">
        <v>1</v>
      </c>
      <c r="I7" s="12">
        <f t="shared" si="0"/>
        <v>1.1499999999999999</v>
      </c>
    </row>
    <row r="8" spans="2:10" x14ac:dyDescent="0.3">
      <c r="B8" s="10"/>
      <c r="C8" s="10">
        <v>5</v>
      </c>
      <c r="D8" s="14" t="s">
        <v>18</v>
      </c>
      <c r="E8" s="58">
        <v>5.27</v>
      </c>
      <c r="F8" s="10"/>
      <c r="G8" s="10">
        <v>1</v>
      </c>
      <c r="H8" s="12">
        <v>5</v>
      </c>
      <c r="I8" s="12">
        <f t="shared" si="0"/>
        <v>1.0539999999999998</v>
      </c>
    </row>
    <row r="9" spans="2:10" x14ac:dyDescent="0.3">
      <c r="B9" s="10"/>
      <c r="C9" s="10">
        <v>6</v>
      </c>
      <c r="D9" s="14" t="s">
        <v>19</v>
      </c>
      <c r="E9" s="58">
        <v>0.89</v>
      </c>
      <c r="F9" s="10"/>
      <c r="G9" s="10">
        <v>1</v>
      </c>
      <c r="H9" s="12">
        <v>1</v>
      </c>
      <c r="I9" s="12">
        <f t="shared" si="0"/>
        <v>0.89</v>
      </c>
    </row>
    <row r="10" spans="2:10" x14ac:dyDescent="0.3">
      <c r="B10" s="10"/>
      <c r="C10" s="10">
        <v>7</v>
      </c>
      <c r="D10" s="14" t="s">
        <v>598</v>
      </c>
      <c r="E10" s="58">
        <v>4.1500000000000004</v>
      </c>
      <c r="F10" s="10"/>
      <c r="G10" s="10">
        <v>1</v>
      </c>
      <c r="H10" s="12">
        <v>1.7</v>
      </c>
      <c r="I10" s="12">
        <f t="shared" si="0"/>
        <v>2.4411764705882355</v>
      </c>
    </row>
    <row r="11" spans="2:10" x14ac:dyDescent="0.3">
      <c r="B11" s="10"/>
      <c r="C11" s="10">
        <v>8</v>
      </c>
      <c r="D11" s="14" t="s">
        <v>21</v>
      </c>
      <c r="E11" s="58">
        <v>3</v>
      </c>
      <c r="F11" s="10"/>
      <c r="G11" s="10">
        <v>1</v>
      </c>
      <c r="H11" s="12">
        <v>1.2</v>
      </c>
      <c r="I11" s="12">
        <f t="shared" si="0"/>
        <v>2.5</v>
      </c>
    </row>
    <row r="12" spans="2:10" x14ac:dyDescent="0.3">
      <c r="B12" s="10"/>
      <c r="C12" s="10">
        <v>9</v>
      </c>
      <c r="D12" s="14" t="s">
        <v>22</v>
      </c>
      <c r="E12" s="58">
        <v>1.73</v>
      </c>
      <c r="F12" s="10"/>
      <c r="G12" s="10">
        <v>1</v>
      </c>
      <c r="H12" s="12">
        <v>1.7</v>
      </c>
      <c r="I12" s="12">
        <f t="shared" si="0"/>
        <v>1.0176470588235293</v>
      </c>
    </row>
    <row r="13" spans="2:10" x14ac:dyDescent="0.3">
      <c r="B13" s="10"/>
      <c r="C13" s="10">
        <v>10</v>
      </c>
      <c r="D13" s="14" t="s">
        <v>23</v>
      </c>
      <c r="E13" s="58">
        <v>1.73</v>
      </c>
      <c r="F13" s="10"/>
      <c r="G13" s="10">
        <v>1</v>
      </c>
      <c r="H13" s="12">
        <v>1.8</v>
      </c>
      <c r="I13" s="12">
        <f t="shared" si="0"/>
        <v>0.96111111111111103</v>
      </c>
    </row>
    <row r="14" spans="2:10" x14ac:dyDescent="0.3">
      <c r="B14" s="10"/>
      <c r="C14" s="10">
        <v>11</v>
      </c>
      <c r="D14" s="14" t="s">
        <v>24</v>
      </c>
      <c r="E14" s="58">
        <v>1.7</v>
      </c>
      <c r="F14" s="10"/>
      <c r="G14" s="10">
        <v>1</v>
      </c>
      <c r="H14" s="12">
        <v>2.6</v>
      </c>
      <c r="I14" s="12">
        <f t="shared" si="0"/>
        <v>0.65384615384615385</v>
      </c>
    </row>
    <row r="15" spans="2:10" x14ac:dyDescent="0.3">
      <c r="B15" s="10"/>
      <c r="C15" s="10">
        <v>12</v>
      </c>
      <c r="D15" s="14" t="s">
        <v>599</v>
      </c>
      <c r="E15" s="58">
        <v>2.63</v>
      </c>
      <c r="F15" s="10"/>
      <c r="G15" s="10">
        <v>1</v>
      </c>
      <c r="H15" s="12">
        <v>1.6</v>
      </c>
      <c r="I15" s="12">
        <f t="shared" si="0"/>
        <v>1.6437499999999998</v>
      </c>
    </row>
    <row r="16" spans="2:10" x14ac:dyDescent="0.3">
      <c r="B16" s="10"/>
      <c r="C16" s="10">
        <v>13</v>
      </c>
      <c r="D16" s="14" t="s">
        <v>651</v>
      </c>
      <c r="E16" s="58">
        <v>2.95</v>
      </c>
      <c r="F16" s="10"/>
      <c r="G16" s="10">
        <v>1</v>
      </c>
      <c r="H16" s="12">
        <v>1</v>
      </c>
      <c r="I16" s="12">
        <f t="shared" si="0"/>
        <v>2.95</v>
      </c>
    </row>
    <row r="17" spans="2:9" x14ac:dyDescent="0.3">
      <c r="B17" s="10"/>
      <c r="C17" s="10">
        <v>14</v>
      </c>
      <c r="D17" s="14" t="s">
        <v>26</v>
      </c>
      <c r="E17" s="58">
        <v>2.1</v>
      </c>
      <c r="F17" s="10"/>
      <c r="G17" s="10">
        <v>1</v>
      </c>
      <c r="H17" s="12">
        <v>1.9</v>
      </c>
      <c r="I17" s="12">
        <f t="shared" si="0"/>
        <v>1.1052631578947369</v>
      </c>
    </row>
    <row r="18" spans="2:9" x14ac:dyDescent="0.3">
      <c r="B18" s="10"/>
      <c r="C18" s="10">
        <v>15</v>
      </c>
      <c r="D18" s="14" t="s">
        <v>600</v>
      </c>
      <c r="E18" s="58">
        <v>2</v>
      </c>
      <c r="F18" s="10"/>
      <c r="G18" s="10">
        <v>1</v>
      </c>
      <c r="H18" s="12">
        <v>1</v>
      </c>
      <c r="I18" s="12">
        <f t="shared" si="0"/>
        <v>2</v>
      </c>
    </row>
    <row r="19" spans="2:9" x14ac:dyDescent="0.3">
      <c r="B19" s="10"/>
      <c r="C19" s="10">
        <v>16</v>
      </c>
      <c r="D19" s="14" t="s">
        <v>27</v>
      </c>
      <c r="E19" s="58">
        <v>2.1</v>
      </c>
      <c r="F19" s="10"/>
      <c r="G19" s="10">
        <v>1</v>
      </c>
      <c r="H19" s="12">
        <v>2</v>
      </c>
      <c r="I19" s="12">
        <f t="shared" si="0"/>
        <v>1.05</v>
      </c>
    </row>
    <row r="20" spans="2:9" x14ac:dyDescent="0.3">
      <c r="B20" s="10"/>
      <c r="C20" s="10">
        <v>17</v>
      </c>
      <c r="D20" s="14" t="s">
        <v>27</v>
      </c>
      <c r="E20" s="58">
        <v>2.63</v>
      </c>
      <c r="F20" s="10"/>
      <c r="G20" s="10">
        <v>1</v>
      </c>
      <c r="H20" s="12">
        <v>3</v>
      </c>
      <c r="I20" s="12">
        <f t="shared" si="0"/>
        <v>0.87666666666666659</v>
      </c>
    </row>
    <row r="21" spans="2:9" x14ac:dyDescent="0.3">
      <c r="B21" s="10"/>
      <c r="C21" s="10">
        <v>18</v>
      </c>
      <c r="D21" s="14" t="s">
        <v>274</v>
      </c>
      <c r="E21" s="58">
        <v>1.26</v>
      </c>
      <c r="F21" s="10"/>
      <c r="G21" s="10">
        <v>1</v>
      </c>
      <c r="H21" s="12">
        <v>2</v>
      </c>
      <c r="I21" s="12">
        <f t="shared" si="0"/>
        <v>0.63</v>
      </c>
    </row>
    <row r="22" spans="2:9" x14ac:dyDescent="0.3">
      <c r="B22" s="10"/>
      <c r="C22" s="10">
        <v>19</v>
      </c>
      <c r="D22" s="14" t="s">
        <v>274</v>
      </c>
      <c r="E22" s="58">
        <v>4.7300000000000004</v>
      </c>
      <c r="F22" s="10"/>
      <c r="G22" s="10">
        <v>1</v>
      </c>
      <c r="H22" s="12">
        <v>2</v>
      </c>
      <c r="I22" s="12">
        <f t="shared" si="0"/>
        <v>2.3650000000000002</v>
      </c>
    </row>
    <row r="23" spans="2:9" x14ac:dyDescent="0.3">
      <c r="B23" s="10"/>
      <c r="C23" s="10">
        <v>20</v>
      </c>
      <c r="D23" s="14" t="s">
        <v>277</v>
      </c>
      <c r="E23" s="58">
        <v>1</v>
      </c>
      <c r="F23" s="10"/>
      <c r="G23" s="10">
        <v>1</v>
      </c>
      <c r="H23" s="12">
        <v>2.1</v>
      </c>
      <c r="I23" s="12">
        <f t="shared" si="0"/>
        <v>0.47619047619047616</v>
      </c>
    </row>
    <row r="24" spans="2:9" x14ac:dyDescent="0.3">
      <c r="B24" s="10"/>
      <c r="C24" s="10">
        <v>21</v>
      </c>
      <c r="D24" s="14" t="s">
        <v>278</v>
      </c>
      <c r="E24" s="58">
        <v>1.58</v>
      </c>
      <c r="F24" s="10"/>
      <c r="G24" s="10">
        <v>1</v>
      </c>
      <c r="H24" s="12">
        <v>1.3</v>
      </c>
      <c r="I24" s="12">
        <f t="shared" si="0"/>
        <v>1.2153846153846155</v>
      </c>
    </row>
    <row r="25" spans="2:9" x14ac:dyDescent="0.3">
      <c r="B25" s="10"/>
      <c r="C25" s="10">
        <v>22</v>
      </c>
      <c r="D25" s="14" t="s">
        <v>30</v>
      </c>
      <c r="E25" s="58">
        <v>0.72</v>
      </c>
      <c r="F25" s="10"/>
      <c r="G25" s="10">
        <v>1</v>
      </c>
      <c r="H25" s="12">
        <v>26</v>
      </c>
      <c r="I25" s="12">
        <f t="shared" si="0"/>
        <v>2.769230769230769E-2</v>
      </c>
    </row>
    <row r="26" spans="2:9" x14ac:dyDescent="0.3">
      <c r="B26" s="10"/>
      <c r="C26" s="10">
        <v>23</v>
      </c>
      <c r="D26" s="14" t="s">
        <v>31</v>
      </c>
      <c r="E26" s="58">
        <v>2</v>
      </c>
      <c r="F26" s="10"/>
      <c r="G26" s="10">
        <v>1</v>
      </c>
      <c r="H26" s="12">
        <v>1.2</v>
      </c>
      <c r="I26" s="12">
        <f t="shared" si="0"/>
        <v>1.6666666666666667</v>
      </c>
    </row>
    <row r="27" spans="2:9" x14ac:dyDescent="0.3">
      <c r="B27" s="10"/>
      <c r="C27" s="10">
        <v>24</v>
      </c>
      <c r="D27" s="14" t="s">
        <v>601</v>
      </c>
      <c r="E27" s="58">
        <v>2.0499999999999998</v>
      </c>
      <c r="F27" s="10"/>
      <c r="G27" s="10">
        <v>1</v>
      </c>
      <c r="H27" s="12">
        <v>1.6</v>
      </c>
      <c r="I27" s="12">
        <f t="shared" si="0"/>
        <v>1.2812499999999998</v>
      </c>
    </row>
    <row r="28" spans="2:9" x14ac:dyDescent="0.3">
      <c r="B28" s="10"/>
      <c r="C28" s="10">
        <v>25</v>
      </c>
      <c r="D28" s="14" t="s">
        <v>47</v>
      </c>
      <c r="E28" s="58">
        <v>1.58</v>
      </c>
      <c r="F28" s="10"/>
      <c r="G28" s="10">
        <v>1</v>
      </c>
      <c r="H28" s="12">
        <v>1.5</v>
      </c>
      <c r="I28" s="12">
        <f t="shared" si="0"/>
        <v>1.0533333333333335</v>
      </c>
    </row>
    <row r="29" spans="2:9" x14ac:dyDescent="0.3">
      <c r="B29" s="10"/>
      <c r="C29" s="10">
        <v>26</v>
      </c>
      <c r="D29" s="14" t="s">
        <v>652</v>
      </c>
      <c r="E29" s="58">
        <v>0.71</v>
      </c>
      <c r="F29" s="10"/>
      <c r="G29" s="10">
        <v>1</v>
      </c>
      <c r="H29" s="12">
        <v>1</v>
      </c>
      <c r="I29" s="12">
        <f t="shared" si="0"/>
        <v>0.71</v>
      </c>
    </row>
    <row r="30" spans="2:9" x14ac:dyDescent="0.3">
      <c r="B30" s="10"/>
      <c r="C30" s="10">
        <v>27</v>
      </c>
      <c r="D30" s="14" t="s">
        <v>33</v>
      </c>
      <c r="E30" s="58">
        <v>0.79</v>
      </c>
      <c r="F30" s="10"/>
      <c r="G30" s="10">
        <v>1</v>
      </c>
      <c r="H30" s="12">
        <v>1</v>
      </c>
      <c r="I30" s="12">
        <f t="shared" si="0"/>
        <v>0.79</v>
      </c>
    </row>
    <row r="31" spans="2:9" x14ac:dyDescent="0.3">
      <c r="B31" s="10"/>
      <c r="C31" s="10">
        <v>28</v>
      </c>
      <c r="D31" s="14" t="s">
        <v>34</v>
      </c>
      <c r="E31" s="58">
        <v>0.51</v>
      </c>
      <c r="F31" s="10"/>
      <c r="G31" s="10">
        <v>1</v>
      </c>
      <c r="H31" s="12">
        <v>1</v>
      </c>
      <c r="I31" s="12">
        <f t="shared" si="0"/>
        <v>0.51</v>
      </c>
    </row>
    <row r="32" spans="2:9" x14ac:dyDescent="0.3">
      <c r="B32" s="10"/>
      <c r="C32" s="10">
        <v>29</v>
      </c>
      <c r="D32" s="14" t="s">
        <v>35</v>
      </c>
      <c r="E32" s="58">
        <v>0.79</v>
      </c>
      <c r="F32" s="10"/>
      <c r="G32" s="10">
        <v>1</v>
      </c>
      <c r="H32" s="12">
        <v>1.1000000000000001</v>
      </c>
      <c r="I32" s="12">
        <f t="shared" si="0"/>
        <v>0.71818181818181814</v>
      </c>
    </row>
    <row r="33" spans="2:9" x14ac:dyDescent="0.3">
      <c r="B33" s="10"/>
      <c r="C33" s="10">
        <v>30</v>
      </c>
      <c r="D33" s="14" t="s">
        <v>346</v>
      </c>
      <c r="E33" s="58">
        <v>0.32</v>
      </c>
      <c r="F33" s="10"/>
      <c r="G33" s="10">
        <v>1</v>
      </c>
      <c r="H33" s="12">
        <v>2</v>
      </c>
      <c r="I33" s="12">
        <f t="shared" si="0"/>
        <v>0.16</v>
      </c>
    </row>
    <row r="34" spans="2:9" x14ac:dyDescent="0.3">
      <c r="B34" s="10"/>
      <c r="C34" s="10">
        <v>31</v>
      </c>
      <c r="D34" s="14" t="s">
        <v>36</v>
      </c>
      <c r="E34" s="58">
        <v>2.89</v>
      </c>
      <c r="F34" s="10"/>
      <c r="G34" s="10">
        <v>0.67</v>
      </c>
      <c r="H34" s="12">
        <v>1</v>
      </c>
      <c r="I34" s="12">
        <f t="shared" si="0"/>
        <v>1.9363000000000001</v>
      </c>
    </row>
    <row r="35" spans="2:9" x14ac:dyDescent="0.3">
      <c r="B35" s="10"/>
      <c r="C35" s="10">
        <v>32</v>
      </c>
      <c r="D35" s="14" t="s">
        <v>414</v>
      </c>
      <c r="E35" s="58">
        <v>1.1499999999999999</v>
      </c>
      <c r="F35" s="10"/>
      <c r="G35" s="10">
        <v>1</v>
      </c>
      <c r="H35" s="12">
        <v>1</v>
      </c>
      <c r="I35" s="12">
        <f t="shared" si="0"/>
        <v>1.1499999999999999</v>
      </c>
    </row>
    <row r="36" spans="2:9" x14ac:dyDescent="0.3">
      <c r="B36" s="10"/>
      <c r="C36" s="10">
        <v>33</v>
      </c>
      <c r="D36" s="14" t="s">
        <v>37</v>
      </c>
      <c r="E36" s="58">
        <v>2.09</v>
      </c>
      <c r="F36" s="10"/>
      <c r="G36" s="10">
        <v>1</v>
      </c>
      <c r="H36" s="12">
        <v>1</v>
      </c>
      <c r="I36" s="12">
        <f t="shared" ref="I36:I67" si="1">+(E36*G36)/H36</f>
        <v>2.09</v>
      </c>
    </row>
    <row r="37" spans="2:9" x14ac:dyDescent="0.3">
      <c r="B37" s="10"/>
      <c r="C37" s="10">
        <v>34</v>
      </c>
      <c r="D37" s="14" t="s">
        <v>40</v>
      </c>
      <c r="E37" s="58">
        <v>1.26</v>
      </c>
      <c r="F37" s="10"/>
      <c r="G37" s="10">
        <v>1</v>
      </c>
      <c r="H37" s="12">
        <v>1.8</v>
      </c>
      <c r="I37" s="12">
        <f t="shared" si="1"/>
        <v>0.7</v>
      </c>
    </row>
    <row r="38" spans="2:9" x14ac:dyDescent="0.3">
      <c r="B38" s="10"/>
      <c r="C38" s="10">
        <v>35</v>
      </c>
      <c r="D38" s="14" t="s">
        <v>38</v>
      </c>
      <c r="E38" s="58">
        <v>0.9</v>
      </c>
      <c r="F38" s="10"/>
      <c r="G38" s="10">
        <v>1</v>
      </c>
      <c r="H38" s="12">
        <v>1</v>
      </c>
      <c r="I38" s="12">
        <f t="shared" si="1"/>
        <v>0.9</v>
      </c>
    </row>
    <row r="39" spans="2:9" x14ac:dyDescent="0.3">
      <c r="B39" s="10"/>
      <c r="C39" s="10">
        <v>36</v>
      </c>
      <c r="D39" s="14" t="s">
        <v>41</v>
      </c>
      <c r="E39" s="58">
        <v>0.56000000000000005</v>
      </c>
      <c r="F39" s="10"/>
      <c r="G39" s="10">
        <v>1</v>
      </c>
      <c r="H39" s="12">
        <v>1</v>
      </c>
      <c r="I39" s="12">
        <f t="shared" si="1"/>
        <v>0.56000000000000005</v>
      </c>
    </row>
    <row r="40" spans="2:9" x14ac:dyDescent="0.3">
      <c r="B40" s="10"/>
      <c r="C40" s="10">
        <v>37</v>
      </c>
      <c r="D40" s="14" t="s">
        <v>42</v>
      </c>
      <c r="E40" s="58">
        <v>0.37</v>
      </c>
      <c r="F40" s="10"/>
      <c r="G40" s="10">
        <v>2</v>
      </c>
      <c r="H40" s="12">
        <v>1</v>
      </c>
      <c r="I40" s="12">
        <f t="shared" si="1"/>
        <v>0.74</v>
      </c>
    </row>
    <row r="41" spans="2:9" x14ac:dyDescent="0.3">
      <c r="B41" s="10"/>
      <c r="C41" s="10">
        <v>38</v>
      </c>
      <c r="D41" s="14" t="s">
        <v>49</v>
      </c>
      <c r="E41" s="58">
        <v>0.6</v>
      </c>
      <c r="F41" s="10"/>
      <c r="G41" s="10">
        <v>1</v>
      </c>
      <c r="H41" s="12">
        <v>1</v>
      </c>
      <c r="I41" s="12">
        <f t="shared" si="1"/>
        <v>0.6</v>
      </c>
    </row>
    <row r="42" spans="2:9" x14ac:dyDescent="0.3">
      <c r="B42" s="10"/>
      <c r="C42" s="10">
        <v>39</v>
      </c>
      <c r="D42" s="14" t="s">
        <v>280</v>
      </c>
      <c r="E42" s="58">
        <v>1</v>
      </c>
      <c r="F42" s="10"/>
      <c r="G42" s="10">
        <v>2</v>
      </c>
      <c r="H42" s="12">
        <v>1</v>
      </c>
      <c r="I42" s="12">
        <f t="shared" si="1"/>
        <v>2</v>
      </c>
    </row>
    <row r="43" spans="2:9" x14ac:dyDescent="0.3">
      <c r="B43" s="10"/>
      <c r="C43" s="10">
        <v>40</v>
      </c>
      <c r="D43" s="14" t="s">
        <v>32</v>
      </c>
      <c r="E43" s="58">
        <v>1.1599999999999999</v>
      </c>
      <c r="F43" s="10"/>
      <c r="G43" s="10">
        <v>1</v>
      </c>
      <c r="H43" s="12">
        <v>9</v>
      </c>
      <c r="I43" s="12">
        <f t="shared" si="1"/>
        <v>0.12888888888888889</v>
      </c>
    </row>
    <row r="44" spans="2:9" x14ac:dyDescent="0.3">
      <c r="B44" s="10"/>
      <c r="C44" s="10">
        <v>41</v>
      </c>
      <c r="D44" s="14" t="s">
        <v>415</v>
      </c>
      <c r="E44" s="58">
        <v>1.26</v>
      </c>
      <c r="F44" s="10"/>
      <c r="G44" s="10">
        <v>1</v>
      </c>
      <c r="H44" s="12">
        <v>7.5</v>
      </c>
      <c r="I44" s="12">
        <f t="shared" si="1"/>
        <v>0.16800000000000001</v>
      </c>
    </row>
    <row r="45" spans="2:9" x14ac:dyDescent="0.3">
      <c r="B45" s="10"/>
      <c r="C45" s="10">
        <v>42</v>
      </c>
      <c r="D45" s="14" t="s">
        <v>281</v>
      </c>
      <c r="E45" s="58">
        <v>0.47</v>
      </c>
      <c r="F45" s="10"/>
      <c r="G45" s="10">
        <v>3</v>
      </c>
      <c r="H45" s="12">
        <v>1</v>
      </c>
      <c r="I45" s="12">
        <f t="shared" si="1"/>
        <v>1.41</v>
      </c>
    </row>
    <row r="46" spans="2:9" x14ac:dyDescent="0.3">
      <c r="B46" s="10"/>
      <c r="C46" s="10">
        <v>43</v>
      </c>
      <c r="D46" s="14" t="s">
        <v>50</v>
      </c>
      <c r="E46" s="58">
        <v>0.84</v>
      </c>
      <c r="F46" s="10"/>
      <c r="G46" s="10">
        <v>1</v>
      </c>
      <c r="H46" s="12">
        <v>1</v>
      </c>
      <c r="I46" s="12">
        <f t="shared" si="1"/>
        <v>0.84</v>
      </c>
    </row>
    <row r="47" spans="2:9" x14ac:dyDescent="0.3">
      <c r="B47" s="10"/>
      <c r="C47" s="10">
        <v>44</v>
      </c>
      <c r="D47" s="14" t="s">
        <v>51</v>
      </c>
      <c r="E47" s="58">
        <v>1.68</v>
      </c>
      <c r="F47" s="10"/>
      <c r="G47" s="10">
        <v>3</v>
      </c>
      <c r="H47" s="12">
        <v>1</v>
      </c>
      <c r="I47" s="12">
        <f t="shared" si="1"/>
        <v>5.04</v>
      </c>
    </row>
    <row r="48" spans="2:9" x14ac:dyDescent="0.3">
      <c r="B48" s="10"/>
      <c r="C48" s="10">
        <v>45</v>
      </c>
      <c r="D48" s="14" t="s">
        <v>603</v>
      </c>
      <c r="E48" s="58">
        <v>2.0499999999999998</v>
      </c>
      <c r="F48" s="10"/>
      <c r="G48" s="10">
        <v>1</v>
      </c>
      <c r="H48" s="12">
        <v>1</v>
      </c>
      <c r="I48" s="12">
        <f t="shared" si="1"/>
        <v>2.0499999999999998</v>
      </c>
    </row>
    <row r="49" spans="2:9" x14ac:dyDescent="0.3">
      <c r="B49" s="10"/>
      <c r="C49" s="10">
        <v>46</v>
      </c>
      <c r="D49" s="14" t="s">
        <v>52</v>
      </c>
      <c r="E49" s="58">
        <v>2.25</v>
      </c>
      <c r="F49" s="10"/>
      <c r="G49" s="10">
        <v>1</v>
      </c>
      <c r="H49" s="12">
        <v>1</v>
      </c>
      <c r="I49" s="12">
        <f t="shared" si="1"/>
        <v>2.25</v>
      </c>
    </row>
    <row r="50" spans="2:9" x14ac:dyDescent="0.3">
      <c r="B50" s="10"/>
      <c r="C50" s="10">
        <v>47</v>
      </c>
      <c r="D50" s="14" t="s">
        <v>604</v>
      </c>
      <c r="E50" s="58">
        <v>0.32</v>
      </c>
      <c r="F50" s="10"/>
      <c r="G50" s="10">
        <v>4</v>
      </c>
      <c r="H50" s="12">
        <v>1</v>
      </c>
      <c r="I50" s="12">
        <f t="shared" si="1"/>
        <v>1.28</v>
      </c>
    </row>
    <row r="51" spans="2:9" x14ac:dyDescent="0.3">
      <c r="B51" s="10"/>
      <c r="C51" s="10">
        <v>48</v>
      </c>
      <c r="D51" s="14" t="s">
        <v>605</v>
      </c>
      <c r="E51" s="58">
        <v>2.31</v>
      </c>
      <c r="F51" s="10"/>
      <c r="G51" s="10">
        <v>0.74099999999999999</v>
      </c>
      <c r="H51" s="12">
        <v>1</v>
      </c>
      <c r="I51" s="12">
        <f t="shared" si="1"/>
        <v>1.7117100000000001</v>
      </c>
    </row>
    <row r="52" spans="2:9" x14ac:dyDescent="0.3">
      <c r="B52" s="10"/>
      <c r="C52" s="10">
        <v>49</v>
      </c>
      <c r="D52" s="14" t="s">
        <v>417</v>
      </c>
      <c r="E52" s="58">
        <v>2</v>
      </c>
      <c r="F52" s="10"/>
      <c r="G52" s="10">
        <v>1</v>
      </c>
      <c r="H52" s="12">
        <v>1</v>
      </c>
      <c r="I52" s="12">
        <f t="shared" si="1"/>
        <v>2</v>
      </c>
    </row>
    <row r="53" spans="2:9" x14ac:dyDescent="0.3">
      <c r="B53" s="10" t="s">
        <v>1492</v>
      </c>
      <c r="C53" s="10">
        <v>50</v>
      </c>
      <c r="D53" s="14" t="s">
        <v>653</v>
      </c>
      <c r="E53" s="58">
        <f>1.98/8</f>
        <v>0.2475</v>
      </c>
      <c r="F53" s="10"/>
      <c r="G53" s="10">
        <v>2</v>
      </c>
      <c r="H53" s="12">
        <v>1</v>
      </c>
      <c r="I53" s="12">
        <f t="shared" si="1"/>
        <v>0.495</v>
      </c>
    </row>
    <row r="54" spans="2:9" x14ac:dyDescent="0.3">
      <c r="B54" s="10"/>
      <c r="C54" s="10">
        <v>51</v>
      </c>
      <c r="D54" s="14" t="s">
        <v>54</v>
      </c>
      <c r="E54" s="58">
        <v>1.8</v>
      </c>
      <c r="F54" s="10"/>
      <c r="G54" s="10">
        <v>1</v>
      </c>
      <c r="H54" s="12">
        <v>3.6</v>
      </c>
      <c r="I54" s="12">
        <f t="shared" si="1"/>
        <v>0.5</v>
      </c>
    </row>
    <row r="55" spans="2:9" x14ac:dyDescent="0.3">
      <c r="B55" s="10"/>
      <c r="C55" s="10">
        <v>52</v>
      </c>
      <c r="D55" s="14" t="s">
        <v>419</v>
      </c>
      <c r="E55" s="58">
        <v>2.1</v>
      </c>
      <c r="F55" s="10"/>
      <c r="G55" s="10">
        <v>1</v>
      </c>
      <c r="H55" s="12">
        <v>1.2</v>
      </c>
      <c r="I55" s="12">
        <f t="shared" si="1"/>
        <v>1.7500000000000002</v>
      </c>
    </row>
    <row r="56" spans="2:9" x14ac:dyDescent="0.3">
      <c r="B56" s="10"/>
      <c r="C56" s="10">
        <v>53</v>
      </c>
      <c r="D56" s="14" t="s">
        <v>429</v>
      </c>
      <c r="E56" s="58">
        <v>0.55000000000000004</v>
      </c>
      <c r="F56" s="10"/>
      <c r="G56" s="10">
        <v>4</v>
      </c>
      <c r="H56" s="12">
        <v>1</v>
      </c>
      <c r="I56" s="12">
        <f t="shared" si="1"/>
        <v>2.2000000000000002</v>
      </c>
    </row>
    <row r="57" spans="2:9" x14ac:dyDescent="0.3">
      <c r="B57" s="10"/>
      <c r="C57" s="10">
        <v>54</v>
      </c>
      <c r="D57" s="14" t="s">
        <v>607</v>
      </c>
      <c r="E57" s="58">
        <v>0.68</v>
      </c>
      <c r="F57" s="10"/>
      <c r="G57" s="10">
        <v>2</v>
      </c>
      <c r="H57" s="12">
        <v>1</v>
      </c>
      <c r="I57" s="12">
        <f t="shared" si="1"/>
        <v>1.36</v>
      </c>
    </row>
    <row r="58" spans="2:9" x14ac:dyDescent="0.3">
      <c r="B58" s="10"/>
      <c r="C58" s="10">
        <v>55</v>
      </c>
      <c r="D58" s="14" t="s">
        <v>55</v>
      </c>
      <c r="E58" s="58">
        <v>0.89</v>
      </c>
      <c r="F58" s="10"/>
      <c r="G58" s="10">
        <v>1</v>
      </c>
      <c r="H58" s="12">
        <v>1.4</v>
      </c>
      <c r="I58" s="12">
        <f t="shared" si="1"/>
        <v>0.63571428571428579</v>
      </c>
    </row>
    <row r="59" spans="2:9" x14ac:dyDescent="0.3">
      <c r="B59" s="10"/>
      <c r="C59" s="10">
        <v>56</v>
      </c>
      <c r="D59" s="14" t="s">
        <v>55</v>
      </c>
      <c r="E59" s="58">
        <v>0.89</v>
      </c>
      <c r="F59" s="10"/>
      <c r="G59" s="10">
        <v>1</v>
      </c>
      <c r="H59" s="12">
        <v>1.9</v>
      </c>
      <c r="I59" s="12">
        <f t="shared" si="1"/>
        <v>0.46842105263157896</v>
      </c>
    </row>
    <row r="60" spans="2:9" x14ac:dyDescent="0.3">
      <c r="B60" s="10"/>
      <c r="C60" s="10">
        <v>57</v>
      </c>
      <c r="D60" s="14" t="s">
        <v>56</v>
      </c>
      <c r="E60" s="58">
        <v>0.79</v>
      </c>
      <c r="F60" s="10"/>
      <c r="G60" s="10">
        <v>1</v>
      </c>
      <c r="H60" s="12">
        <v>6</v>
      </c>
      <c r="I60" s="12">
        <f t="shared" si="1"/>
        <v>0.13166666666666668</v>
      </c>
    </row>
    <row r="61" spans="2:9" x14ac:dyDescent="0.3">
      <c r="B61" s="10"/>
      <c r="C61" s="10">
        <v>58</v>
      </c>
      <c r="D61" s="14" t="s">
        <v>58</v>
      </c>
      <c r="E61" s="58">
        <v>0.59</v>
      </c>
      <c r="F61" s="10"/>
      <c r="G61" s="10">
        <v>4</v>
      </c>
      <c r="H61" s="12">
        <v>1.3</v>
      </c>
      <c r="I61" s="12">
        <f t="shared" si="1"/>
        <v>1.8153846153846152</v>
      </c>
    </row>
    <row r="62" spans="2:9" x14ac:dyDescent="0.3">
      <c r="B62" s="10"/>
      <c r="C62" s="10">
        <v>59</v>
      </c>
      <c r="D62" s="14" t="s">
        <v>285</v>
      </c>
      <c r="E62" s="58">
        <v>1.05</v>
      </c>
      <c r="F62" s="10"/>
      <c r="G62" s="10">
        <v>1</v>
      </c>
      <c r="H62" s="12">
        <v>1.3</v>
      </c>
      <c r="I62" s="12">
        <f t="shared" si="1"/>
        <v>0.80769230769230771</v>
      </c>
    </row>
    <row r="63" spans="2:9" x14ac:dyDescent="0.3">
      <c r="B63" s="10"/>
      <c r="C63" s="10">
        <v>60</v>
      </c>
      <c r="D63" s="14" t="s">
        <v>654</v>
      </c>
      <c r="E63" s="58">
        <v>0.89</v>
      </c>
      <c r="F63" s="10"/>
      <c r="G63" s="10">
        <v>1</v>
      </c>
      <c r="H63" s="12">
        <v>2</v>
      </c>
      <c r="I63" s="12">
        <f t="shared" si="1"/>
        <v>0.44500000000000001</v>
      </c>
    </row>
    <row r="64" spans="2:9" x14ac:dyDescent="0.3">
      <c r="B64" s="10"/>
      <c r="C64" s="10">
        <v>61</v>
      </c>
      <c r="D64" s="14" t="s">
        <v>655</v>
      </c>
      <c r="E64" s="58">
        <v>1.68</v>
      </c>
      <c r="F64" s="10"/>
      <c r="G64" s="10">
        <v>1</v>
      </c>
      <c r="H64" s="12">
        <v>7</v>
      </c>
      <c r="I64" s="12">
        <f t="shared" si="1"/>
        <v>0.24</v>
      </c>
    </row>
    <row r="65" spans="2:9" x14ac:dyDescent="0.3">
      <c r="B65" s="10"/>
      <c r="C65" s="10">
        <v>62</v>
      </c>
      <c r="D65" s="14" t="s">
        <v>60</v>
      </c>
      <c r="E65" s="58">
        <v>1.5</v>
      </c>
      <c r="F65" s="10"/>
      <c r="G65" s="10">
        <v>1</v>
      </c>
      <c r="H65" s="12">
        <v>1</v>
      </c>
      <c r="I65" s="12">
        <f t="shared" si="1"/>
        <v>1.5</v>
      </c>
    </row>
    <row r="66" spans="2:9" x14ac:dyDescent="0.3">
      <c r="B66" s="10"/>
      <c r="C66" s="10">
        <v>63</v>
      </c>
      <c r="D66" s="14" t="s">
        <v>656</v>
      </c>
      <c r="E66" s="58">
        <v>2</v>
      </c>
      <c r="F66" s="10"/>
      <c r="G66" s="10">
        <v>1</v>
      </c>
      <c r="H66" s="12">
        <v>1</v>
      </c>
      <c r="I66" s="12">
        <f t="shared" si="1"/>
        <v>2</v>
      </c>
    </row>
    <row r="67" spans="2:9" x14ac:dyDescent="0.3">
      <c r="B67" s="10"/>
      <c r="C67" s="10">
        <v>64</v>
      </c>
      <c r="D67" s="14" t="s">
        <v>62</v>
      </c>
      <c r="E67" s="58">
        <v>1.5</v>
      </c>
      <c r="F67" s="10"/>
      <c r="G67" s="10">
        <v>1</v>
      </c>
      <c r="H67" s="12">
        <v>4.3</v>
      </c>
      <c r="I67" s="12">
        <f t="shared" si="1"/>
        <v>0.34883720930232559</v>
      </c>
    </row>
    <row r="68" spans="2:9" x14ac:dyDescent="0.3">
      <c r="B68" s="10"/>
      <c r="C68" s="10">
        <v>65</v>
      </c>
      <c r="D68" s="14" t="s">
        <v>63</v>
      </c>
      <c r="E68" s="58">
        <v>1.1000000000000001</v>
      </c>
      <c r="F68" s="10"/>
      <c r="G68" s="10">
        <v>1</v>
      </c>
      <c r="H68" s="12">
        <v>10</v>
      </c>
      <c r="I68" s="12">
        <f t="shared" ref="I68:I99" si="2">+(E68*G68)/H68</f>
        <v>0.11000000000000001</v>
      </c>
    </row>
    <row r="69" spans="2:9" x14ac:dyDescent="0.3">
      <c r="B69" s="10"/>
      <c r="C69" s="10">
        <v>66</v>
      </c>
      <c r="D69" s="14" t="s">
        <v>64</v>
      </c>
      <c r="E69" s="58">
        <v>1.6</v>
      </c>
      <c r="F69" s="10"/>
      <c r="G69" s="10">
        <v>1</v>
      </c>
      <c r="H69" s="12">
        <v>1.5</v>
      </c>
      <c r="I69" s="12">
        <f t="shared" si="2"/>
        <v>1.0666666666666667</v>
      </c>
    </row>
    <row r="70" spans="2:9" x14ac:dyDescent="0.3">
      <c r="B70" s="10"/>
      <c r="C70" s="10">
        <v>67</v>
      </c>
      <c r="D70" s="14" t="s">
        <v>357</v>
      </c>
      <c r="E70" s="58">
        <v>3</v>
      </c>
      <c r="F70" s="10"/>
      <c r="G70" s="10">
        <v>1</v>
      </c>
      <c r="H70" s="12">
        <v>14</v>
      </c>
      <c r="I70" s="12">
        <f t="shared" si="2"/>
        <v>0.21428571428571427</v>
      </c>
    </row>
    <row r="71" spans="2:9" x14ac:dyDescent="0.3">
      <c r="B71" s="10"/>
      <c r="C71" s="10">
        <v>68</v>
      </c>
      <c r="D71" s="14" t="s">
        <v>289</v>
      </c>
      <c r="E71" s="58">
        <v>0.7</v>
      </c>
      <c r="F71" s="10"/>
      <c r="G71" s="10">
        <v>1</v>
      </c>
      <c r="H71" s="12">
        <v>1</v>
      </c>
      <c r="I71" s="12">
        <f t="shared" si="2"/>
        <v>0.7</v>
      </c>
    </row>
    <row r="72" spans="2:9" x14ac:dyDescent="0.3">
      <c r="B72" s="10"/>
      <c r="C72" s="10">
        <v>69</v>
      </c>
      <c r="D72" s="14" t="s">
        <v>66</v>
      </c>
      <c r="E72" s="58">
        <v>1.99</v>
      </c>
      <c r="F72" s="10"/>
      <c r="G72" s="10">
        <v>1</v>
      </c>
      <c r="H72" s="12">
        <v>3</v>
      </c>
      <c r="I72" s="12">
        <f t="shared" si="2"/>
        <v>0.66333333333333333</v>
      </c>
    </row>
    <row r="73" spans="2:9" x14ac:dyDescent="0.3">
      <c r="B73" s="10"/>
      <c r="C73" s="10">
        <v>70</v>
      </c>
      <c r="D73" s="14" t="s">
        <v>67</v>
      </c>
      <c r="E73" s="58">
        <v>0.53</v>
      </c>
      <c r="F73" s="10"/>
      <c r="G73" s="10">
        <v>1</v>
      </c>
      <c r="H73" s="12">
        <v>22.7</v>
      </c>
      <c r="I73" s="12">
        <f t="shared" si="2"/>
        <v>2.3348017621145377E-2</v>
      </c>
    </row>
    <row r="74" spans="2:9" x14ac:dyDescent="0.3">
      <c r="B74" s="10"/>
      <c r="C74" s="10">
        <v>71</v>
      </c>
      <c r="D74" s="14" t="s">
        <v>67</v>
      </c>
      <c r="E74" s="58">
        <v>0.53</v>
      </c>
      <c r="F74" s="10"/>
      <c r="G74" s="10">
        <v>1</v>
      </c>
      <c r="H74" s="12">
        <v>2.6</v>
      </c>
      <c r="I74" s="12">
        <f t="shared" si="2"/>
        <v>0.20384615384615384</v>
      </c>
    </row>
    <row r="75" spans="2:9" x14ac:dyDescent="0.3">
      <c r="B75" s="10"/>
      <c r="C75" s="10">
        <v>72</v>
      </c>
      <c r="D75" s="14" t="s">
        <v>67</v>
      </c>
      <c r="E75" s="58">
        <v>0.53</v>
      </c>
      <c r="F75" s="10"/>
      <c r="G75" s="10">
        <v>1</v>
      </c>
      <c r="H75" s="12">
        <v>20.8</v>
      </c>
      <c r="I75" s="12">
        <f t="shared" si="2"/>
        <v>2.548076923076923E-2</v>
      </c>
    </row>
    <row r="76" spans="2:9" x14ac:dyDescent="0.3">
      <c r="B76" s="10"/>
      <c r="C76" s="10">
        <v>73</v>
      </c>
      <c r="D76" s="14" t="s">
        <v>610</v>
      </c>
      <c r="E76" s="58">
        <v>1.4</v>
      </c>
      <c r="F76" s="10"/>
      <c r="G76" s="10">
        <v>1</v>
      </c>
      <c r="H76" s="12">
        <v>1</v>
      </c>
      <c r="I76" s="12">
        <f t="shared" si="2"/>
        <v>1.4</v>
      </c>
    </row>
    <row r="77" spans="2:9" x14ac:dyDescent="0.3">
      <c r="B77" s="10"/>
      <c r="C77" s="10">
        <v>74</v>
      </c>
      <c r="D77" s="14" t="s">
        <v>68</v>
      </c>
      <c r="E77" s="58">
        <v>1.2</v>
      </c>
      <c r="F77" s="10"/>
      <c r="G77" s="10">
        <v>1</v>
      </c>
      <c r="H77" s="12">
        <v>3.9</v>
      </c>
      <c r="I77" s="12">
        <f t="shared" si="2"/>
        <v>0.30769230769230771</v>
      </c>
    </row>
    <row r="78" spans="2:9" x14ac:dyDescent="0.3">
      <c r="B78" s="10"/>
      <c r="C78" s="10">
        <v>75</v>
      </c>
      <c r="D78" s="14" t="s">
        <v>657</v>
      </c>
      <c r="E78" s="58">
        <v>1.05</v>
      </c>
      <c r="F78" s="10"/>
      <c r="G78" s="10">
        <v>1</v>
      </c>
      <c r="H78" s="12">
        <v>1.5</v>
      </c>
      <c r="I78" s="12">
        <f t="shared" si="2"/>
        <v>0.70000000000000007</v>
      </c>
    </row>
    <row r="79" spans="2:9" x14ac:dyDescent="0.3">
      <c r="B79" s="10"/>
      <c r="C79" s="10">
        <v>76</v>
      </c>
      <c r="D79" s="14" t="s">
        <v>287</v>
      </c>
      <c r="E79" s="58">
        <v>0.47</v>
      </c>
      <c r="F79" s="10"/>
      <c r="G79" s="10">
        <v>1</v>
      </c>
      <c r="H79" s="12">
        <v>1.6</v>
      </c>
      <c r="I79" s="12">
        <f t="shared" si="2"/>
        <v>0.29374999999999996</v>
      </c>
    </row>
    <row r="80" spans="2:9" x14ac:dyDescent="0.3">
      <c r="B80" s="10"/>
      <c r="C80" s="10">
        <v>77</v>
      </c>
      <c r="D80" s="14" t="s">
        <v>287</v>
      </c>
      <c r="E80" s="58">
        <v>0.44</v>
      </c>
      <c r="F80" s="10"/>
      <c r="G80" s="10">
        <v>1</v>
      </c>
      <c r="H80" s="12">
        <v>2.5</v>
      </c>
      <c r="I80" s="12">
        <f t="shared" si="2"/>
        <v>0.17599999999999999</v>
      </c>
    </row>
    <row r="81" spans="2:9" x14ac:dyDescent="0.3">
      <c r="B81" s="10"/>
      <c r="C81" s="10">
        <v>78</v>
      </c>
      <c r="D81" s="14" t="s">
        <v>287</v>
      </c>
      <c r="E81" s="58">
        <v>0.44</v>
      </c>
      <c r="F81" s="10"/>
      <c r="G81" s="10">
        <v>1</v>
      </c>
      <c r="H81" s="12">
        <v>4</v>
      </c>
      <c r="I81" s="12">
        <f t="shared" si="2"/>
        <v>0.11</v>
      </c>
    </row>
    <row r="82" spans="2:9" x14ac:dyDescent="0.3">
      <c r="B82" s="10"/>
      <c r="C82" s="10">
        <v>79</v>
      </c>
      <c r="D82" s="14" t="s">
        <v>72</v>
      </c>
      <c r="E82" s="58">
        <v>3.05</v>
      </c>
      <c r="F82" s="10"/>
      <c r="G82" s="10">
        <v>1</v>
      </c>
      <c r="H82" s="12">
        <v>1</v>
      </c>
      <c r="I82" s="12">
        <f t="shared" si="2"/>
        <v>3.05</v>
      </c>
    </row>
    <row r="83" spans="2:9" x14ac:dyDescent="0.3">
      <c r="B83" s="10"/>
      <c r="C83" s="10">
        <v>80</v>
      </c>
      <c r="D83" s="14" t="s">
        <v>73</v>
      </c>
      <c r="E83" s="58">
        <v>2.1</v>
      </c>
      <c r="F83" s="10"/>
      <c r="G83" s="10">
        <v>1</v>
      </c>
      <c r="H83" s="12">
        <v>1.3</v>
      </c>
      <c r="I83" s="12">
        <f t="shared" si="2"/>
        <v>1.6153846153846154</v>
      </c>
    </row>
    <row r="84" spans="2:9" x14ac:dyDescent="0.3">
      <c r="B84" s="10"/>
      <c r="C84" s="10">
        <v>81</v>
      </c>
      <c r="D84" s="14" t="s">
        <v>614</v>
      </c>
      <c r="E84" s="58">
        <v>1.5</v>
      </c>
      <c r="F84" s="10"/>
      <c r="G84" s="10">
        <v>1</v>
      </c>
      <c r="H84" s="12">
        <v>4</v>
      </c>
      <c r="I84" s="12">
        <f t="shared" si="2"/>
        <v>0.375</v>
      </c>
    </row>
    <row r="85" spans="2:9" x14ac:dyDescent="0.3">
      <c r="B85" s="10"/>
      <c r="C85" s="10">
        <v>82</v>
      </c>
      <c r="D85" s="14" t="s">
        <v>614</v>
      </c>
      <c r="E85" s="58">
        <v>1.39</v>
      </c>
      <c r="F85" s="10"/>
      <c r="G85" s="10">
        <v>1</v>
      </c>
      <c r="H85" s="12">
        <v>1</v>
      </c>
      <c r="I85" s="12">
        <f t="shared" si="2"/>
        <v>1.39</v>
      </c>
    </row>
    <row r="86" spans="2:9" x14ac:dyDescent="0.3">
      <c r="B86" s="10"/>
      <c r="C86" s="10">
        <v>83</v>
      </c>
      <c r="D86" s="14" t="s">
        <v>614</v>
      </c>
      <c r="E86" s="58">
        <v>0.63</v>
      </c>
      <c r="F86" s="10"/>
      <c r="G86" s="10">
        <v>1</v>
      </c>
      <c r="H86" s="12">
        <v>8</v>
      </c>
      <c r="I86" s="12">
        <f t="shared" si="2"/>
        <v>7.8750000000000001E-2</v>
      </c>
    </row>
    <row r="87" spans="2:9" x14ac:dyDescent="0.3">
      <c r="B87" s="10"/>
      <c r="C87" s="10">
        <v>84</v>
      </c>
      <c r="D87" s="14" t="s">
        <v>615</v>
      </c>
      <c r="E87" s="58">
        <v>1</v>
      </c>
      <c r="F87" s="10"/>
      <c r="G87" s="10">
        <v>1</v>
      </c>
      <c r="H87" s="12">
        <v>3</v>
      </c>
      <c r="I87" s="12">
        <f t="shared" si="2"/>
        <v>0.33333333333333331</v>
      </c>
    </row>
    <row r="88" spans="2:9" x14ac:dyDescent="0.3">
      <c r="B88" s="10"/>
      <c r="C88" s="10">
        <v>85</v>
      </c>
      <c r="D88" s="14" t="s">
        <v>658</v>
      </c>
      <c r="E88" s="58">
        <v>2.84</v>
      </c>
      <c r="F88" s="10"/>
      <c r="G88" s="10">
        <v>1</v>
      </c>
      <c r="H88" s="12">
        <v>4</v>
      </c>
      <c r="I88" s="12">
        <f t="shared" si="2"/>
        <v>0.71</v>
      </c>
    </row>
    <row r="89" spans="2:9" x14ac:dyDescent="0.3">
      <c r="B89" s="10"/>
      <c r="C89" s="10">
        <v>86</v>
      </c>
      <c r="D89" s="14" t="s">
        <v>291</v>
      </c>
      <c r="E89" s="58">
        <v>0.89</v>
      </c>
      <c r="F89" s="10"/>
      <c r="G89" s="10">
        <v>1</v>
      </c>
      <c r="H89" s="12">
        <v>4</v>
      </c>
      <c r="I89" s="12">
        <f t="shared" si="2"/>
        <v>0.2225</v>
      </c>
    </row>
    <row r="90" spans="2:9" x14ac:dyDescent="0.3">
      <c r="B90" s="10"/>
      <c r="C90" s="10">
        <v>87</v>
      </c>
      <c r="D90" s="14" t="s">
        <v>362</v>
      </c>
      <c r="E90" s="58">
        <v>0.79</v>
      </c>
      <c r="F90" s="10"/>
      <c r="G90" s="10">
        <v>1</v>
      </c>
      <c r="H90" s="12">
        <v>7.4</v>
      </c>
      <c r="I90" s="12">
        <f t="shared" si="2"/>
        <v>0.10675675675675676</v>
      </c>
    </row>
    <row r="91" spans="2:9" x14ac:dyDescent="0.3">
      <c r="B91" s="10"/>
      <c r="C91" s="10">
        <v>88</v>
      </c>
      <c r="D91" s="14" t="s">
        <v>75</v>
      </c>
      <c r="E91" s="58">
        <v>1.98</v>
      </c>
      <c r="F91" s="10"/>
      <c r="G91" s="10">
        <v>1</v>
      </c>
      <c r="H91" s="12">
        <v>1</v>
      </c>
      <c r="I91" s="12">
        <f t="shared" si="2"/>
        <v>1.98</v>
      </c>
    </row>
    <row r="92" spans="2:9" x14ac:dyDescent="0.3">
      <c r="B92" s="10"/>
      <c r="C92" s="10">
        <v>89</v>
      </c>
      <c r="D92" s="14" t="s">
        <v>76</v>
      </c>
      <c r="E92" s="58">
        <v>0.74</v>
      </c>
      <c r="F92" s="10"/>
      <c r="G92" s="10">
        <v>1</v>
      </c>
      <c r="H92" s="12">
        <v>6.6</v>
      </c>
      <c r="I92" s="12">
        <f t="shared" si="2"/>
        <v>0.11212121212121212</v>
      </c>
    </row>
    <row r="93" spans="2:9" x14ac:dyDescent="0.3">
      <c r="B93" s="10"/>
      <c r="C93" s="10">
        <v>90</v>
      </c>
      <c r="D93" s="14" t="s">
        <v>432</v>
      </c>
      <c r="E93" s="58">
        <v>1</v>
      </c>
      <c r="F93" s="10"/>
      <c r="G93" s="10">
        <v>1</v>
      </c>
      <c r="H93" s="12">
        <v>4</v>
      </c>
      <c r="I93" s="12">
        <f t="shared" si="2"/>
        <v>0.25</v>
      </c>
    </row>
    <row r="94" spans="2:9" x14ac:dyDescent="0.3">
      <c r="B94" s="10"/>
      <c r="C94" s="10">
        <v>91</v>
      </c>
      <c r="D94" s="14" t="s">
        <v>659</v>
      </c>
      <c r="E94" s="58">
        <v>0.8</v>
      </c>
      <c r="F94" s="10"/>
      <c r="G94" s="10">
        <v>1</v>
      </c>
      <c r="H94" s="12">
        <v>2</v>
      </c>
      <c r="I94" s="12">
        <f t="shared" si="2"/>
        <v>0.4</v>
      </c>
    </row>
    <row r="95" spans="2:9" x14ac:dyDescent="0.3">
      <c r="B95" s="10"/>
      <c r="C95" s="10">
        <v>92</v>
      </c>
      <c r="D95" s="14" t="s">
        <v>617</v>
      </c>
      <c r="E95" s="58">
        <v>0.37</v>
      </c>
      <c r="F95" s="10"/>
      <c r="G95" s="10">
        <v>1</v>
      </c>
      <c r="H95" s="12">
        <v>26</v>
      </c>
      <c r="I95" s="12">
        <f t="shared" si="2"/>
        <v>1.4230769230769231E-2</v>
      </c>
    </row>
    <row r="96" spans="2:9" x14ac:dyDescent="0.3">
      <c r="B96" s="10"/>
      <c r="C96" s="10">
        <v>93</v>
      </c>
      <c r="D96" s="14" t="s">
        <v>660</v>
      </c>
      <c r="E96" s="58">
        <v>1.94</v>
      </c>
      <c r="F96" s="10"/>
      <c r="G96" s="10">
        <v>1</v>
      </c>
      <c r="H96" s="12">
        <v>31</v>
      </c>
      <c r="I96" s="12">
        <f t="shared" si="2"/>
        <v>6.2580645161290319E-2</v>
      </c>
    </row>
    <row r="97" spans="2:12" x14ac:dyDescent="0.3">
      <c r="B97" s="10"/>
      <c r="C97" s="10">
        <v>94</v>
      </c>
      <c r="D97" s="14" t="s">
        <v>661</v>
      </c>
      <c r="E97" s="58">
        <v>1.37</v>
      </c>
      <c r="F97" s="10"/>
      <c r="G97" s="10">
        <v>1</v>
      </c>
      <c r="H97" s="12">
        <v>6.3</v>
      </c>
      <c r="I97" s="12">
        <f t="shared" si="2"/>
        <v>0.21746031746031749</v>
      </c>
    </row>
    <row r="98" spans="2:12" x14ac:dyDescent="0.3">
      <c r="B98" s="10"/>
      <c r="C98" s="10">
        <v>95</v>
      </c>
      <c r="D98" s="14" t="s">
        <v>433</v>
      </c>
      <c r="E98" s="58">
        <v>1.1000000000000001</v>
      </c>
      <c r="F98" s="10"/>
      <c r="G98" s="10">
        <v>1</v>
      </c>
      <c r="H98" s="12">
        <v>3.8</v>
      </c>
      <c r="I98" s="12">
        <f t="shared" si="2"/>
        <v>0.28947368421052633</v>
      </c>
    </row>
    <row r="99" spans="2:12" x14ac:dyDescent="0.3">
      <c r="B99" s="10"/>
      <c r="C99" s="10">
        <v>96</v>
      </c>
      <c r="D99" s="14" t="s">
        <v>434</v>
      </c>
      <c r="E99" s="58">
        <v>1</v>
      </c>
      <c r="F99" s="10"/>
      <c r="G99" s="10">
        <v>1</v>
      </c>
      <c r="H99" s="12">
        <v>1.2</v>
      </c>
      <c r="I99" s="12">
        <f t="shared" si="2"/>
        <v>0.83333333333333337</v>
      </c>
    </row>
    <row r="100" spans="2:12" x14ac:dyDescent="0.3">
      <c r="B100" s="10"/>
      <c r="C100" s="10">
        <v>97</v>
      </c>
      <c r="D100" s="14" t="s">
        <v>662</v>
      </c>
      <c r="E100" s="58">
        <v>0.47</v>
      </c>
      <c r="F100" s="10"/>
      <c r="G100" s="10">
        <v>1</v>
      </c>
      <c r="H100" s="12">
        <v>1</v>
      </c>
      <c r="I100" s="12">
        <f t="shared" ref="I100:I106" si="3">+(E100*G100)/H100</f>
        <v>0.47</v>
      </c>
    </row>
    <row r="101" spans="2:12" x14ac:dyDescent="0.3">
      <c r="B101" s="10"/>
      <c r="C101" s="10">
        <v>98</v>
      </c>
      <c r="D101" s="14" t="s">
        <v>663</v>
      </c>
      <c r="E101" s="58">
        <v>0.79</v>
      </c>
      <c r="F101" s="10"/>
      <c r="G101" s="10">
        <v>1</v>
      </c>
      <c r="H101" s="12">
        <v>1.7</v>
      </c>
      <c r="I101" s="12">
        <f t="shared" si="3"/>
        <v>0.46470588235294119</v>
      </c>
    </row>
    <row r="102" spans="2:12" x14ac:dyDescent="0.3">
      <c r="B102" s="10"/>
      <c r="C102" s="10">
        <v>99</v>
      </c>
      <c r="D102" s="14" t="s">
        <v>664</v>
      </c>
      <c r="E102" s="58">
        <v>0.84</v>
      </c>
      <c r="F102" s="10"/>
      <c r="G102" s="10">
        <v>1</v>
      </c>
      <c r="H102" s="12">
        <v>1</v>
      </c>
      <c r="I102" s="12">
        <f t="shared" si="3"/>
        <v>0.84</v>
      </c>
    </row>
    <row r="103" spans="2:12" x14ac:dyDescent="0.3">
      <c r="B103" s="10"/>
      <c r="C103" s="10">
        <v>100</v>
      </c>
      <c r="D103" s="14" t="s">
        <v>665</v>
      </c>
      <c r="E103" s="58">
        <v>2.36</v>
      </c>
      <c r="F103" s="10"/>
      <c r="G103" s="10">
        <v>1</v>
      </c>
      <c r="H103" s="12">
        <v>2</v>
      </c>
      <c r="I103" s="12">
        <f t="shared" si="3"/>
        <v>1.18</v>
      </c>
    </row>
    <row r="104" spans="2:12" x14ac:dyDescent="0.3">
      <c r="B104" s="10"/>
      <c r="C104" s="10">
        <v>101</v>
      </c>
      <c r="D104" s="14" t="s">
        <v>666</v>
      </c>
      <c r="E104" s="58">
        <v>2.09</v>
      </c>
      <c r="F104" s="10"/>
      <c r="G104" s="10">
        <v>1</v>
      </c>
      <c r="H104" s="12">
        <v>2.4</v>
      </c>
      <c r="I104" s="12">
        <f t="shared" si="3"/>
        <v>0.87083333333333335</v>
      </c>
    </row>
    <row r="105" spans="2:12" x14ac:dyDescent="0.3">
      <c r="B105" s="10"/>
      <c r="C105" s="10">
        <v>102</v>
      </c>
      <c r="D105" s="14" t="s">
        <v>368</v>
      </c>
      <c r="E105" s="58">
        <v>25</v>
      </c>
      <c r="F105" s="10"/>
      <c r="G105" s="10">
        <v>1</v>
      </c>
      <c r="H105" s="12">
        <v>52.1</v>
      </c>
      <c r="I105" s="12">
        <f t="shared" si="3"/>
        <v>0.47984644913627639</v>
      </c>
    </row>
    <row r="106" spans="2:12" x14ac:dyDescent="0.3">
      <c r="B106" s="10"/>
      <c r="C106" s="10">
        <v>103</v>
      </c>
      <c r="D106" s="14" t="s">
        <v>436</v>
      </c>
      <c r="E106" s="58">
        <v>53.73</v>
      </c>
      <c r="F106" s="10"/>
      <c r="G106" s="10">
        <v>1</v>
      </c>
      <c r="H106" s="12">
        <v>13</v>
      </c>
      <c r="I106" s="12">
        <f t="shared" si="3"/>
        <v>4.1330769230769224</v>
      </c>
      <c r="J106" s="21" t="s">
        <v>802</v>
      </c>
      <c r="K106" s="72">
        <f>SUM(I4:I106)</f>
        <v>106.26689841356136</v>
      </c>
      <c r="L106" s="23">
        <f>COUNT(I4:I106)</f>
        <v>103</v>
      </c>
    </row>
    <row r="107" spans="2:12" x14ac:dyDescent="0.3">
      <c r="B107" s="11" t="s">
        <v>667</v>
      </c>
      <c r="C107" s="10"/>
      <c r="D107" s="10"/>
      <c r="E107" s="54"/>
      <c r="F107" s="10"/>
      <c r="G107" s="10"/>
      <c r="H107" s="12"/>
      <c r="I107" s="12"/>
    </row>
    <row r="108" spans="2:12" x14ac:dyDescent="0.3">
      <c r="B108" s="10"/>
      <c r="C108" s="10">
        <v>104</v>
      </c>
      <c r="D108" s="10" t="s">
        <v>618</v>
      </c>
      <c r="E108" s="54">
        <v>4.1500000000000004</v>
      </c>
      <c r="F108" s="10"/>
      <c r="G108" s="10">
        <v>1</v>
      </c>
      <c r="H108" s="12">
        <v>1</v>
      </c>
      <c r="I108" s="12">
        <f>+(E108*G108)/H108</f>
        <v>4.1500000000000004</v>
      </c>
    </row>
    <row r="109" spans="2:12" x14ac:dyDescent="0.3">
      <c r="B109" s="10"/>
      <c r="C109" s="10">
        <v>105</v>
      </c>
      <c r="D109" s="10" t="s">
        <v>619</v>
      </c>
      <c r="E109" s="54">
        <v>4.4000000000000004</v>
      </c>
      <c r="F109" s="10"/>
      <c r="G109" s="10">
        <v>1</v>
      </c>
      <c r="H109" s="12">
        <v>1</v>
      </c>
      <c r="I109" s="12">
        <f>+(E109*G109)/H109</f>
        <v>4.4000000000000004</v>
      </c>
    </row>
    <row r="110" spans="2:12" x14ac:dyDescent="0.3">
      <c r="B110" s="10"/>
      <c r="C110" s="10">
        <v>106</v>
      </c>
      <c r="D110" s="10" t="s">
        <v>618</v>
      </c>
      <c r="E110" s="54">
        <v>4.1500000000000004</v>
      </c>
      <c r="F110" s="10"/>
      <c r="G110" s="10">
        <v>2</v>
      </c>
      <c r="H110" s="12">
        <v>13</v>
      </c>
      <c r="I110" s="12">
        <f>+(E110*G110)/H110</f>
        <v>0.63846153846153852</v>
      </c>
    </row>
    <row r="111" spans="2:12" x14ac:dyDescent="0.3">
      <c r="B111" s="10"/>
      <c r="C111" s="10">
        <v>107</v>
      </c>
      <c r="D111" s="10" t="s">
        <v>620</v>
      </c>
      <c r="E111" s="54">
        <v>4.4000000000000004</v>
      </c>
      <c r="F111" s="10"/>
      <c r="G111" s="10">
        <v>2</v>
      </c>
      <c r="H111" s="12">
        <v>13</v>
      </c>
      <c r="I111" s="12">
        <f>+(E111*G111)/H111</f>
        <v>0.67692307692307696</v>
      </c>
      <c r="J111" s="21" t="s">
        <v>297</v>
      </c>
      <c r="K111" s="72">
        <f>SUM(I108:I111)</f>
        <v>9.865384615384615</v>
      </c>
      <c r="L111" s="23">
        <f>COUNT(I108:I111)</f>
        <v>4</v>
      </c>
    </row>
    <row r="112" spans="2:12" x14ac:dyDescent="0.3">
      <c r="B112" s="11" t="s">
        <v>437</v>
      </c>
      <c r="C112" s="10"/>
      <c r="D112" s="10"/>
      <c r="E112" s="54"/>
      <c r="F112" s="10"/>
      <c r="G112" s="10"/>
      <c r="H112" s="12"/>
      <c r="I112" s="12"/>
    </row>
    <row r="113" spans="2:12" x14ac:dyDescent="0.3">
      <c r="B113" s="10"/>
      <c r="C113" s="10">
        <v>108</v>
      </c>
      <c r="D113" s="10" t="s">
        <v>80</v>
      </c>
      <c r="E113" s="54">
        <v>8</v>
      </c>
      <c r="F113" s="10"/>
      <c r="G113" s="10">
        <v>3</v>
      </c>
      <c r="H113" s="12">
        <v>52</v>
      </c>
      <c r="I113" s="12">
        <f t="shared" ref="I113:I144" si="4">+(E113*G113)/H113</f>
        <v>0.46153846153846156</v>
      </c>
    </row>
    <row r="114" spans="2:12" x14ac:dyDescent="0.3">
      <c r="B114" s="10"/>
      <c r="C114" s="10">
        <v>109</v>
      </c>
      <c r="D114" s="10" t="s">
        <v>300</v>
      </c>
      <c r="E114" s="54">
        <v>20</v>
      </c>
      <c r="F114" s="10"/>
      <c r="G114" s="10">
        <v>3</v>
      </c>
      <c r="H114" s="12">
        <v>52</v>
      </c>
      <c r="I114" s="12">
        <f t="shared" si="4"/>
        <v>1.1538461538461537</v>
      </c>
      <c r="L114" s="82"/>
    </row>
    <row r="115" spans="2:12" x14ac:dyDescent="0.3">
      <c r="B115" s="10"/>
      <c r="C115" s="10">
        <v>110</v>
      </c>
      <c r="D115" s="10" t="s">
        <v>438</v>
      </c>
      <c r="E115" s="54">
        <v>20</v>
      </c>
      <c r="F115" s="10"/>
      <c r="G115" s="10">
        <v>1</v>
      </c>
      <c r="H115" s="12">
        <v>52</v>
      </c>
      <c r="I115" s="12">
        <f t="shared" si="4"/>
        <v>0.38461538461538464</v>
      </c>
      <c r="L115" s="82"/>
    </row>
    <row r="116" spans="2:12" x14ac:dyDescent="0.3">
      <c r="B116" s="10"/>
      <c r="C116" s="10">
        <v>111</v>
      </c>
      <c r="D116" s="10" t="s">
        <v>79</v>
      </c>
      <c r="E116" s="54">
        <v>10</v>
      </c>
      <c r="F116" s="10"/>
      <c r="G116" s="10">
        <v>2</v>
      </c>
      <c r="H116" s="12">
        <v>52</v>
      </c>
      <c r="I116" s="12">
        <f t="shared" si="4"/>
        <v>0.38461538461538464</v>
      </c>
      <c r="L116" s="82"/>
    </row>
    <row r="117" spans="2:12" x14ac:dyDescent="0.3">
      <c r="B117" s="10"/>
      <c r="C117" s="10">
        <v>112</v>
      </c>
      <c r="D117" s="10" t="s">
        <v>301</v>
      </c>
      <c r="E117" s="54">
        <v>8</v>
      </c>
      <c r="F117" s="10"/>
      <c r="G117" s="10">
        <v>2</v>
      </c>
      <c r="H117" s="12">
        <v>52</v>
      </c>
      <c r="I117" s="12">
        <f t="shared" si="4"/>
        <v>0.30769230769230771</v>
      </c>
      <c r="L117" s="82"/>
    </row>
    <row r="118" spans="2:12" x14ac:dyDescent="0.3">
      <c r="B118" s="10"/>
      <c r="C118" s="10">
        <v>113</v>
      </c>
      <c r="D118" s="10" t="s">
        <v>302</v>
      </c>
      <c r="E118" s="54">
        <v>5</v>
      </c>
      <c r="F118" s="10"/>
      <c r="G118" s="10">
        <v>1</v>
      </c>
      <c r="H118" s="12">
        <v>52</v>
      </c>
      <c r="I118" s="12">
        <f t="shared" si="4"/>
        <v>9.6153846153846159E-2</v>
      </c>
      <c r="L118" s="82"/>
    </row>
    <row r="119" spans="2:12" x14ac:dyDescent="0.3">
      <c r="B119" s="10"/>
      <c r="C119" s="10">
        <v>114</v>
      </c>
      <c r="D119" s="10" t="s">
        <v>83</v>
      </c>
      <c r="E119" s="54">
        <v>4</v>
      </c>
      <c r="F119" s="10"/>
      <c r="G119" s="10">
        <v>3</v>
      </c>
      <c r="H119" s="12">
        <v>52</v>
      </c>
      <c r="I119" s="12">
        <f t="shared" si="4"/>
        <v>0.23076923076923078</v>
      </c>
      <c r="L119" s="82"/>
    </row>
    <row r="120" spans="2:12" x14ac:dyDescent="0.3">
      <c r="B120" s="10"/>
      <c r="C120" s="10">
        <v>115</v>
      </c>
      <c r="D120" s="10" t="s">
        <v>439</v>
      </c>
      <c r="E120" s="54">
        <v>3</v>
      </c>
      <c r="F120" s="10"/>
      <c r="G120" s="10">
        <v>5</v>
      </c>
      <c r="H120" s="12">
        <v>52</v>
      </c>
      <c r="I120" s="12">
        <f t="shared" si="4"/>
        <v>0.28846153846153844</v>
      </c>
      <c r="L120" s="82"/>
    </row>
    <row r="121" spans="2:12" x14ac:dyDescent="0.3">
      <c r="B121" s="10"/>
      <c r="C121" s="10">
        <v>116</v>
      </c>
      <c r="D121" s="10" t="s">
        <v>90</v>
      </c>
      <c r="E121" s="54">
        <v>18.2</v>
      </c>
      <c r="F121" s="10"/>
      <c r="G121" s="10">
        <v>4</v>
      </c>
      <c r="H121" s="12">
        <v>52</v>
      </c>
      <c r="I121" s="12">
        <f t="shared" si="4"/>
        <v>1.4</v>
      </c>
      <c r="L121" s="82"/>
    </row>
    <row r="122" spans="2:12" x14ac:dyDescent="0.3">
      <c r="B122" s="10"/>
      <c r="C122" s="10">
        <v>117</v>
      </c>
      <c r="D122" s="10" t="s">
        <v>88</v>
      </c>
      <c r="E122" s="54">
        <v>8</v>
      </c>
      <c r="F122" s="10"/>
      <c r="G122" s="10">
        <v>4</v>
      </c>
      <c r="H122" s="12">
        <v>52</v>
      </c>
      <c r="I122" s="12">
        <f t="shared" si="4"/>
        <v>0.61538461538461542</v>
      </c>
      <c r="L122" s="82"/>
    </row>
    <row r="123" spans="2:12" x14ac:dyDescent="0.3">
      <c r="B123" s="10"/>
      <c r="C123" s="10">
        <v>118</v>
      </c>
      <c r="D123" s="10" t="s">
        <v>440</v>
      </c>
      <c r="E123" s="54">
        <v>8</v>
      </c>
      <c r="F123" s="10"/>
      <c r="G123" s="10">
        <v>4</v>
      </c>
      <c r="H123" s="12">
        <v>52</v>
      </c>
      <c r="I123" s="12">
        <f t="shared" si="4"/>
        <v>0.61538461538461542</v>
      </c>
      <c r="L123" s="82"/>
    </row>
    <row r="124" spans="2:12" x14ac:dyDescent="0.3">
      <c r="B124" s="10"/>
      <c r="C124" s="10">
        <v>119</v>
      </c>
      <c r="D124" s="10" t="s">
        <v>89</v>
      </c>
      <c r="E124" s="54">
        <v>12.5</v>
      </c>
      <c r="F124" s="10"/>
      <c r="G124" s="10">
        <v>1</v>
      </c>
      <c r="H124" s="12">
        <v>52</v>
      </c>
      <c r="I124" s="12">
        <f t="shared" si="4"/>
        <v>0.24038461538461539</v>
      </c>
      <c r="L124" s="82"/>
    </row>
    <row r="125" spans="2:12" x14ac:dyDescent="0.3">
      <c r="B125" s="10"/>
      <c r="C125" s="10">
        <v>120</v>
      </c>
      <c r="D125" s="10" t="s">
        <v>441</v>
      </c>
      <c r="E125" s="54">
        <v>24</v>
      </c>
      <c r="F125" s="10"/>
      <c r="G125" s="10">
        <v>2</v>
      </c>
      <c r="H125" s="12">
        <v>52</v>
      </c>
      <c r="I125" s="12">
        <f t="shared" si="4"/>
        <v>0.92307692307692313</v>
      </c>
      <c r="L125" s="82"/>
    </row>
    <row r="126" spans="2:12" x14ac:dyDescent="0.3">
      <c r="B126" s="10"/>
      <c r="C126" s="10">
        <v>121</v>
      </c>
      <c r="D126" s="10" t="s">
        <v>442</v>
      </c>
      <c r="E126" s="54">
        <v>17</v>
      </c>
      <c r="F126" s="10"/>
      <c r="G126" s="10">
        <v>2</v>
      </c>
      <c r="H126" s="12">
        <v>52</v>
      </c>
      <c r="I126" s="12">
        <f t="shared" si="4"/>
        <v>0.65384615384615385</v>
      </c>
      <c r="L126" s="82"/>
    </row>
    <row r="127" spans="2:12" x14ac:dyDescent="0.3">
      <c r="B127" s="10"/>
      <c r="C127" s="10">
        <v>122</v>
      </c>
      <c r="D127" s="10" t="s">
        <v>94</v>
      </c>
      <c r="E127" s="54">
        <v>35.979999999999997</v>
      </c>
      <c r="F127" s="10"/>
      <c r="G127" s="10">
        <v>1</v>
      </c>
      <c r="H127" s="12">
        <v>209</v>
      </c>
      <c r="I127" s="12">
        <f t="shared" si="4"/>
        <v>0.17215311004784686</v>
      </c>
      <c r="L127" s="82"/>
    </row>
    <row r="128" spans="2:12" x14ac:dyDescent="0.3">
      <c r="B128" s="10"/>
      <c r="C128" s="10">
        <v>123</v>
      </c>
      <c r="D128" s="10" t="s">
        <v>443</v>
      </c>
      <c r="E128" s="54">
        <v>20.8</v>
      </c>
      <c r="F128" s="10"/>
      <c r="G128" s="10">
        <v>5</v>
      </c>
      <c r="H128" s="12">
        <v>52</v>
      </c>
      <c r="I128" s="12">
        <f t="shared" si="4"/>
        <v>2</v>
      </c>
      <c r="L128" s="82"/>
    </row>
    <row r="129" spans="2:12" x14ac:dyDescent="0.3">
      <c r="B129" s="10"/>
      <c r="C129" s="10">
        <v>124</v>
      </c>
      <c r="D129" s="10" t="s">
        <v>444</v>
      </c>
      <c r="E129" s="54">
        <v>10.5</v>
      </c>
      <c r="F129" s="10"/>
      <c r="G129" s="10">
        <v>1</v>
      </c>
      <c r="H129" s="12">
        <v>209</v>
      </c>
      <c r="I129" s="12">
        <f t="shared" si="4"/>
        <v>5.0239234449760764E-2</v>
      </c>
      <c r="L129" s="82"/>
    </row>
    <row r="130" spans="2:12" x14ac:dyDescent="0.3">
      <c r="B130" s="10"/>
      <c r="C130" s="10">
        <v>125</v>
      </c>
      <c r="D130" s="10" t="s">
        <v>445</v>
      </c>
      <c r="E130" s="54">
        <v>28</v>
      </c>
      <c r="F130" s="10"/>
      <c r="G130" s="10">
        <v>2</v>
      </c>
      <c r="H130" s="12">
        <v>52</v>
      </c>
      <c r="I130" s="12">
        <f t="shared" si="4"/>
        <v>1.0769230769230769</v>
      </c>
      <c r="L130" s="82"/>
    </row>
    <row r="131" spans="2:12" x14ac:dyDescent="0.3">
      <c r="B131" s="10"/>
      <c r="C131" s="10">
        <v>126</v>
      </c>
      <c r="D131" s="10" t="s">
        <v>105</v>
      </c>
      <c r="E131" s="54">
        <v>17.5</v>
      </c>
      <c r="F131" s="10"/>
      <c r="G131" s="10">
        <v>1</v>
      </c>
      <c r="H131" s="12">
        <v>52</v>
      </c>
      <c r="I131" s="12">
        <f t="shared" si="4"/>
        <v>0.33653846153846156</v>
      </c>
      <c r="L131" s="82"/>
    </row>
    <row r="132" spans="2:12" x14ac:dyDescent="0.3">
      <c r="B132" s="10"/>
      <c r="C132" s="10">
        <v>127</v>
      </c>
      <c r="D132" s="10" t="s">
        <v>106</v>
      </c>
      <c r="E132" s="54">
        <v>17.5</v>
      </c>
      <c r="F132" s="10"/>
      <c r="G132" s="10">
        <v>1</v>
      </c>
      <c r="H132" s="12">
        <v>52</v>
      </c>
      <c r="I132" s="12">
        <f t="shared" si="4"/>
        <v>0.33653846153846156</v>
      </c>
      <c r="L132" s="82"/>
    </row>
    <row r="133" spans="2:12" x14ac:dyDescent="0.3">
      <c r="B133" s="10"/>
      <c r="C133" s="10">
        <v>128</v>
      </c>
      <c r="D133" s="10" t="s">
        <v>107</v>
      </c>
      <c r="E133" s="54">
        <v>13.65</v>
      </c>
      <c r="F133" s="10"/>
      <c r="G133" s="10">
        <v>1</v>
      </c>
      <c r="H133" s="12">
        <v>52</v>
      </c>
      <c r="I133" s="12">
        <f t="shared" si="4"/>
        <v>0.26250000000000001</v>
      </c>
      <c r="L133" s="82"/>
    </row>
    <row r="134" spans="2:12" x14ac:dyDescent="0.3">
      <c r="B134" s="10"/>
      <c r="C134" s="10">
        <v>129</v>
      </c>
      <c r="D134" s="10" t="s">
        <v>98</v>
      </c>
      <c r="E134" s="54">
        <v>45</v>
      </c>
      <c r="F134" s="10"/>
      <c r="G134" s="10">
        <v>1</v>
      </c>
      <c r="H134" s="12">
        <v>156</v>
      </c>
      <c r="I134" s="12">
        <f t="shared" si="4"/>
        <v>0.28846153846153844</v>
      </c>
      <c r="L134" s="82"/>
    </row>
    <row r="135" spans="2:12" x14ac:dyDescent="0.3">
      <c r="B135" s="10"/>
      <c r="C135" s="10">
        <v>130</v>
      </c>
      <c r="D135" s="10" t="s">
        <v>97</v>
      </c>
      <c r="E135" s="54">
        <v>25</v>
      </c>
      <c r="F135" s="10"/>
      <c r="G135" s="10">
        <v>1</v>
      </c>
      <c r="H135" s="12">
        <v>261</v>
      </c>
      <c r="I135" s="12">
        <f t="shared" si="4"/>
        <v>9.5785440613026823E-2</v>
      </c>
      <c r="L135" s="82"/>
    </row>
    <row r="136" spans="2:12" x14ac:dyDescent="0.3">
      <c r="B136" s="10"/>
      <c r="C136" s="10">
        <v>131</v>
      </c>
      <c r="D136" s="10" t="s">
        <v>96</v>
      </c>
      <c r="E136" s="54">
        <v>29.5</v>
      </c>
      <c r="F136" s="10"/>
      <c r="G136" s="10">
        <v>1</v>
      </c>
      <c r="H136" s="12">
        <v>104</v>
      </c>
      <c r="I136" s="12">
        <f t="shared" si="4"/>
        <v>0.28365384615384615</v>
      </c>
      <c r="L136" s="82"/>
    </row>
    <row r="137" spans="2:12" x14ac:dyDescent="0.3">
      <c r="B137" s="10"/>
      <c r="C137" s="10">
        <v>132</v>
      </c>
      <c r="D137" s="10" t="s">
        <v>446</v>
      </c>
      <c r="E137" s="54">
        <v>15</v>
      </c>
      <c r="F137" s="10"/>
      <c r="G137" s="10">
        <v>1</v>
      </c>
      <c r="H137" s="12">
        <v>521</v>
      </c>
      <c r="I137" s="12">
        <f t="shared" si="4"/>
        <v>2.8790786948176585E-2</v>
      </c>
      <c r="L137" s="82"/>
    </row>
    <row r="138" spans="2:12" x14ac:dyDescent="0.3">
      <c r="B138" s="10"/>
      <c r="C138" s="10">
        <v>133</v>
      </c>
      <c r="D138" s="10" t="s">
        <v>314</v>
      </c>
      <c r="E138" s="54">
        <v>29.5</v>
      </c>
      <c r="F138" s="10"/>
      <c r="G138" s="10">
        <v>1</v>
      </c>
      <c r="H138" s="12">
        <v>52</v>
      </c>
      <c r="I138" s="12">
        <f t="shared" si="4"/>
        <v>0.56730769230769229</v>
      </c>
      <c r="L138" s="82"/>
    </row>
    <row r="139" spans="2:12" x14ac:dyDescent="0.3">
      <c r="B139" s="10"/>
      <c r="C139" s="10">
        <v>134</v>
      </c>
      <c r="D139" s="10" t="s">
        <v>447</v>
      </c>
      <c r="E139" s="54">
        <v>10</v>
      </c>
      <c r="F139" s="10"/>
      <c r="G139" s="10">
        <v>1</v>
      </c>
      <c r="H139" s="12">
        <v>52</v>
      </c>
      <c r="I139" s="12">
        <f t="shared" si="4"/>
        <v>0.19230769230769232</v>
      </c>
      <c r="L139" s="82"/>
    </row>
    <row r="140" spans="2:12" x14ac:dyDescent="0.3">
      <c r="B140" s="10"/>
      <c r="C140" s="10">
        <v>135</v>
      </c>
      <c r="D140" s="10" t="s">
        <v>82</v>
      </c>
      <c r="E140" s="54">
        <v>12.5</v>
      </c>
      <c r="F140" s="10"/>
      <c r="G140" s="10">
        <v>2</v>
      </c>
      <c r="H140" s="12">
        <v>52</v>
      </c>
      <c r="I140" s="12">
        <f t="shared" si="4"/>
        <v>0.48076923076923078</v>
      </c>
      <c r="L140" s="82"/>
    </row>
    <row r="141" spans="2:12" x14ac:dyDescent="0.3">
      <c r="B141" s="10"/>
      <c r="C141" s="10">
        <v>136</v>
      </c>
      <c r="D141" s="10" t="s">
        <v>81</v>
      </c>
      <c r="E141" s="54">
        <v>15</v>
      </c>
      <c r="F141" s="10"/>
      <c r="G141" s="10">
        <v>1</v>
      </c>
      <c r="H141" s="12">
        <v>52</v>
      </c>
      <c r="I141" s="12">
        <f t="shared" si="4"/>
        <v>0.28846153846153844</v>
      </c>
      <c r="L141" s="82"/>
    </row>
    <row r="142" spans="2:12" x14ac:dyDescent="0.3">
      <c r="B142" s="10"/>
      <c r="C142" s="10">
        <v>137</v>
      </c>
      <c r="D142" s="10" t="s">
        <v>103</v>
      </c>
      <c r="E142" s="54">
        <v>4.99</v>
      </c>
      <c r="F142" s="10"/>
      <c r="G142" s="10">
        <v>1</v>
      </c>
      <c r="H142" s="12">
        <v>26</v>
      </c>
      <c r="I142" s="12">
        <f t="shared" si="4"/>
        <v>0.19192307692307692</v>
      </c>
      <c r="L142" s="82"/>
    </row>
    <row r="143" spans="2:12" x14ac:dyDescent="0.3">
      <c r="B143" s="10"/>
      <c r="C143" s="10">
        <v>138</v>
      </c>
      <c r="D143" s="10" t="s">
        <v>448</v>
      </c>
      <c r="E143" s="54">
        <v>3.99</v>
      </c>
      <c r="F143" s="10"/>
      <c r="G143" s="10">
        <v>1</v>
      </c>
      <c r="H143" s="12">
        <v>52</v>
      </c>
      <c r="I143" s="12">
        <f t="shared" si="4"/>
        <v>7.6730769230769241E-2</v>
      </c>
      <c r="L143" s="82"/>
    </row>
    <row r="144" spans="2:12" x14ac:dyDescent="0.3">
      <c r="B144" s="10"/>
      <c r="C144" s="10">
        <v>139</v>
      </c>
      <c r="D144" s="10" t="s">
        <v>449</v>
      </c>
      <c r="E144" s="54">
        <v>17.989999999999998</v>
      </c>
      <c r="F144" s="10"/>
      <c r="G144" s="10">
        <v>1</v>
      </c>
      <c r="H144" s="12">
        <v>52</v>
      </c>
      <c r="I144" s="12">
        <f t="shared" si="4"/>
        <v>0.34596153846153843</v>
      </c>
      <c r="L144" s="82"/>
    </row>
    <row r="145" spans="2:12" x14ac:dyDescent="0.3">
      <c r="B145" s="10"/>
      <c r="C145" s="10">
        <v>140</v>
      </c>
      <c r="D145" s="10" t="s">
        <v>450</v>
      </c>
      <c r="E145" s="54">
        <v>15.99</v>
      </c>
      <c r="F145" s="10"/>
      <c r="G145" s="10">
        <v>1</v>
      </c>
      <c r="H145" s="12">
        <v>52</v>
      </c>
      <c r="I145" s="12">
        <f t="shared" ref="I145:I176" si="5">+(E145*G145)/H145</f>
        <v>0.3075</v>
      </c>
      <c r="L145" s="82"/>
    </row>
    <row r="146" spans="2:12" x14ac:dyDescent="0.3">
      <c r="B146" s="10"/>
      <c r="C146" s="10">
        <v>141</v>
      </c>
      <c r="D146" s="10" t="s">
        <v>451</v>
      </c>
      <c r="E146" s="54">
        <v>34.99</v>
      </c>
      <c r="F146" s="10"/>
      <c r="G146" s="10">
        <v>1</v>
      </c>
      <c r="H146" s="12">
        <v>104</v>
      </c>
      <c r="I146" s="12">
        <f t="shared" si="5"/>
        <v>0.33644230769230771</v>
      </c>
      <c r="L146" s="82"/>
    </row>
    <row r="147" spans="2:12" x14ac:dyDescent="0.3">
      <c r="B147" s="10"/>
      <c r="C147" s="10">
        <v>142</v>
      </c>
      <c r="D147" s="10" t="s">
        <v>99</v>
      </c>
      <c r="E147" s="54">
        <v>45</v>
      </c>
      <c r="F147" s="10"/>
      <c r="G147" s="10">
        <v>1</v>
      </c>
      <c r="H147" s="12">
        <v>52</v>
      </c>
      <c r="I147" s="12">
        <f t="shared" si="5"/>
        <v>0.86538461538461542</v>
      </c>
      <c r="L147" s="82"/>
    </row>
    <row r="148" spans="2:12" x14ac:dyDescent="0.3">
      <c r="B148" s="10"/>
      <c r="C148" s="10">
        <v>143</v>
      </c>
      <c r="D148" s="10" t="s">
        <v>452</v>
      </c>
      <c r="E148" s="54">
        <v>12.99</v>
      </c>
      <c r="F148" s="10"/>
      <c r="G148" s="10">
        <v>1</v>
      </c>
      <c r="H148" s="12">
        <v>52</v>
      </c>
      <c r="I148" s="12">
        <f t="shared" si="5"/>
        <v>0.24980769230769231</v>
      </c>
      <c r="L148" s="82"/>
    </row>
    <row r="149" spans="2:12" x14ac:dyDescent="0.3">
      <c r="B149" s="10"/>
      <c r="C149" s="10">
        <v>144</v>
      </c>
      <c r="D149" s="10" t="s">
        <v>80</v>
      </c>
      <c r="E149" s="54">
        <v>12.8</v>
      </c>
      <c r="F149" s="10"/>
      <c r="G149" s="10">
        <v>2</v>
      </c>
      <c r="H149" s="12">
        <v>52</v>
      </c>
      <c r="I149" s="12">
        <f t="shared" si="5"/>
        <v>0.49230769230769234</v>
      </c>
      <c r="L149" s="82"/>
    </row>
    <row r="150" spans="2:12" x14ac:dyDescent="0.3">
      <c r="B150" s="10"/>
      <c r="C150" s="10">
        <v>145</v>
      </c>
      <c r="D150" s="10" t="s">
        <v>79</v>
      </c>
      <c r="E150" s="54">
        <v>9.6</v>
      </c>
      <c r="F150" s="10"/>
      <c r="G150" s="10">
        <v>2</v>
      </c>
      <c r="H150" s="12">
        <v>52</v>
      </c>
      <c r="I150" s="12">
        <f t="shared" si="5"/>
        <v>0.3692307692307692</v>
      </c>
      <c r="L150" s="82"/>
    </row>
    <row r="151" spans="2:12" x14ac:dyDescent="0.3">
      <c r="B151" s="10"/>
      <c r="C151" s="10">
        <v>146</v>
      </c>
      <c r="D151" s="10" t="s">
        <v>621</v>
      </c>
      <c r="E151" s="54">
        <v>6</v>
      </c>
      <c r="F151" s="10"/>
      <c r="G151" s="10">
        <v>2</v>
      </c>
      <c r="H151" s="12">
        <v>261</v>
      </c>
      <c r="I151" s="12">
        <f t="shared" si="5"/>
        <v>4.5977011494252873E-2</v>
      </c>
      <c r="L151" s="82"/>
    </row>
    <row r="152" spans="2:12" x14ac:dyDescent="0.3">
      <c r="B152" s="10"/>
      <c r="C152" s="10">
        <v>147</v>
      </c>
      <c r="D152" s="10" t="s">
        <v>622</v>
      </c>
      <c r="E152" s="54">
        <v>12.5</v>
      </c>
      <c r="F152" s="10"/>
      <c r="G152" s="10">
        <v>1</v>
      </c>
      <c r="H152" s="12">
        <v>261</v>
      </c>
      <c r="I152" s="12">
        <f t="shared" si="5"/>
        <v>4.7892720306513412E-2</v>
      </c>
      <c r="L152" s="82"/>
    </row>
    <row r="153" spans="2:12" x14ac:dyDescent="0.3">
      <c r="B153" s="10"/>
      <c r="C153" s="10">
        <v>148</v>
      </c>
      <c r="D153" s="10" t="s">
        <v>623</v>
      </c>
      <c r="E153" s="54">
        <v>14</v>
      </c>
      <c r="F153" s="10"/>
      <c r="G153" s="10">
        <v>1</v>
      </c>
      <c r="H153" s="12">
        <v>261</v>
      </c>
      <c r="I153" s="12">
        <f t="shared" si="5"/>
        <v>5.3639846743295021E-2</v>
      </c>
      <c r="L153" s="82"/>
    </row>
    <row r="154" spans="2:12" x14ac:dyDescent="0.3">
      <c r="B154" s="10"/>
      <c r="C154" s="10">
        <v>149</v>
      </c>
      <c r="D154" s="10" t="s">
        <v>88</v>
      </c>
      <c r="E154" s="54">
        <v>10</v>
      </c>
      <c r="F154" s="10"/>
      <c r="G154" s="10">
        <v>2</v>
      </c>
      <c r="H154" s="12">
        <v>104</v>
      </c>
      <c r="I154" s="12">
        <f t="shared" si="5"/>
        <v>0.19230769230769232</v>
      </c>
      <c r="L154" s="82"/>
    </row>
    <row r="155" spans="2:12" x14ac:dyDescent="0.3">
      <c r="B155" s="10"/>
      <c r="C155" s="10">
        <v>150</v>
      </c>
      <c r="D155" s="10" t="s">
        <v>87</v>
      </c>
      <c r="E155" s="54">
        <v>40</v>
      </c>
      <c r="F155" s="10"/>
      <c r="G155" s="10">
        <v>3</v>
      </c>
      <c r="H155" s="12">
        <v>104</v>
      </c>
      <c r="I155" s="12">
        <f t="shared" si="5"/>
        <v>1.1538461538461537</v>
      </c>
      <c r="L155" s="82"/>
    </row>
    <row r="156" spans="2:12" x14ac:dyDescent="0.3">
      <c r="B156" s="10"/>
      <c r="C156" s="10">
        <v>151</v>
      </c>
      <c r="D156" s="10" t="s">
        <v>89</v>
      </c>
      <c r="E156" s="54">
        <v>14</v>
      </c>
      <c r="F156" s="10"/>
      <c r="G156" s="10">
        <v>1</v>
      </c>
      <c r="H156" s="12">
        <v>104</v>
      </c>
      <c r="I156" s="12">
        <f t="shared" si="5"/>
        <v>0.13461538461538461</v>
      </c>
      <c r="L156" s="82"/>
    </row>
    <row r="157" spans="2:12" x14ac:dyDescent="0.3">
      <c r="B157" s="10"/>
      <c r="C157" s="10">
        <v>152</v>
      </c>
      <c r="D157" s="10" t="s">
        <v>93</v>
      </c>
      <c r="E157" s="54">
        <v>12.8</v>
      </c>
      <c r="F157" s="10"/>
      <c r="G157" s="10">
        <v>2</v>
      </c>
      <c r="H157" s="12">
        <v>104</v>
      </c>
      <c r="I157" s="12">
        <f t="shared" si="5"/>
        <v>0.24615384615384617</v>
      </c>
      <c r="L157" s="82"/>
    </row>
    <row r="158" spans="2:12" x14ac:dyDescent="0.3">
      <c r="B158" s="10"/>
      <c r="C158" s="10">
        <v>153</v>
      </c>
      <c r="D158" s="10" t="s">
        <v>94</v>
      </c>
      <c r="E158" s="54">
        <v>68</v>
      </c>
      <c r="F158" s="10"/>
      <c r="G158" s="10">
        <v>2</v>
      </c>
      <c r="H158" s="12">
        <v>52</v>
      </c>
      <c r="I158" s="12">
        <f t="shared" si="5"/>
        <v>2.6153846153846154</v>
      </c>
      <c r="L158" s="82"/>
    </row>
    <row r="159" spans="2:12" x14ac:dyDescent="0.3">
      <c r="B159" s="10"/>
      <c r="C159" s="10">
        <v>154</v>
      </c>
      <c r="D159" s="10" t="s">
        <v>86</v>
      </c>
      <c r="E159" s="54">
        <v>16</v>
      </c>
      <c r="F159" s="10"/>
      <c r="G159" s="10">
        <v>5</v>
      </c>
      <c r="H159" s="12">
        <v>52</v>
      </c>
      <c r="I159" s="12">
        <f t="shared" si="5"/>
        <v>1.5384615384615385</v>
      </c>
      <c r="L159" s="82"/>
    </row>
    <row r="160" spans="2:12" x14ac:dyDescent="0.3">
      <c r="B160" s="10"/>
      <c r="C160" s="10">
        <v>155</v>
      </c>
      <c r="D160" s="10" t="s">
        <v>104</v>
      </c>
      <c r="E160" s="54">
        <v>6.4</v>
      </c>
      <c r="F160" s="10"/>
      <c r="G160" s="10">
        <v>3</v>
      </c>
      <c r="H160" s="12">
        <v>521</v>
      </c>
      <c r="I160" s="12">
        <f t="shared" si="5"/>
        <v>3.6852207293666034E-2</v>
      </c>
      <c r="L160" s="82"/>
    </row>
    <row r="161" spans="2:12" x14ac:dyDescent="0.3">
      <c r="B161" s="10"/>
      <c r="C161" s="10">
        <v>156</v>
      </c>
      <c r="D161" s="10" t="s">
        <v>624</v>
      </c>
      <c r="E161" s="54">
        <v>14.4</v>
      </c>
      <c r="F161" s="10"/>
      <c r="G161" s="10">
        <v>3</v>
      </c>
      <c r="H161" s="12">
        <v>104</v>
      </c>
      <c r="I161" s="12">
        <f t="shared" si="5"/>
        <v>0.41538461538461541</v>
      </c>
      <c r="L161" s="82"/>
    </row>
    <row r="162" spans="2:12" x14ac:dyDescent="0.3">
      <c r="B162" s="10"/>
      <c r="C162" s="10">
        <v>157</v>
      </c>
      <c r="D162" s="10" t="s">
        <v>83</v>
      </c>
      <c r="E162" s="54">
        <v>4</v>
      </c>
      <c r="F162" s="10"/>
      <c r="G162" s="10">
        <v>3</v>
      </c>
      <c r="H162" s="12">
        <v>104</v>
      </c>
      <c r="I162" s="12">
        <f t="shared" si="5"/>
        <v>0.11538461538461539</v>
      </c>
      <c r="L162" s="82"/>
    </row>
    <row r="163" spans="2:12" x14ac:dyDescent="0.3">
      <c r="B163" s="10"/>
      <c r="C163" s="10">
        <v>158</v>
      </c>
      <c r="D163" s="10" t="s">
        <v>84</v>
      </c>
      <c r="E163" s="54">
        <v>7.5</v>
      </c>
      <c r="F163" s="10"/>
      <c r="G163" s="10">
        <v>3</v>
      </c>
      <c r="H163" s="12">
        <v>104</v>
      </c>
      <c r="I163" s="12">
        <f t="shared" si="5"/>
        <v>0.21634615384615385</v>
      </c>
      <c r="L163" s="82"/>
    </row>
    <row r="164" spans="2:12" x14ac:dyDescent="0.3">
      <c r="B164" s="10"/>
      <c r="C164" s="10">
        <v>159</v>
      </c>
      <c r="D164" s="10" t="s">
        <v>90</v>
      </c>
      <c r="E164" s="54">
        <v>15</v>
      </c>
      <c r="F164" s="10"/>
      <c r="G164" s="10">
        <v>2</v>
      </c>
      <c r="H164" s="12">
        <v>104</v>
      </c>
      <c r="I164" s="12">
        <f t="shared" si="5"/>
        <v>0.28846153846153844</v>
      </c>
      <c r="L164" s="82"/>
    </row>
    <row r="165" spans="2:12" x14ac:dyDescent="0.3">
      <c r="B165" s="10"/>
      <c r="C165" s="10">
        <v>160</v>
      </c>
      <c r="D165" s="10" t="s">
        <v>625</v>
      </c>
      <c r="E165" s="54">
        <v>15.4</v>
      </c>
      <c r="F165" s="10"/>
      <c r="G165" s="10">
        <v>2</v>
      </c>
      <c r="H165" s="12">
        <v>104</v>
      </c>
      <c r="I165" s="12">
        <f t="shared" si="5"/>
        <v>0.29615384615384616</v>
      </c>
      <c r="L165" s="82"/>
    </row>
    <row r="166" spans="2:12" x14ac:dyDescent="0.3">
      <c r="B166" s="10"/>
      <c r="C166" s="10">
        <v>161</v>
      </c>
      <c r="D166" s="10" t="s">
        <v>98</v>
      </c>
      <c r="E166" s="54">
        <v>69</v>
      </c>
      <c r="F166" s="10"/>
      <c r="G166" s="10">
        <v>1</v>
      </c>
      <c r="H166" s="12">
        <v>104</v>
      </c>
      <c r="I166" s="12">
        <f t="shared" si="5"/>
        <v>0.66346153846153844</v>
      </c>
      <c r="L166" s="82"/>
    </row>
    <row r="167" spans="2:12" x14ac:dyDescent="0.3">
      <c r="B167" s="10"/>
      <c r="C167" s="10">
        <v>162</v>
      </c>
      <c r="D167" s="10" t="s">
        <v>97</v>
      </c>
      <c r="E167" s="54">
        <v>17.45</v>
      </c>
      <c r="F167" s="10"/>
      <c r="G167" s="10">
        <v>1</v>
      </c>
      <c r="H167" s="12">
        <v>104</v>
      </c>
      <c r="I167" s="12">
        <f t="shared" si="5"/>
        <v>0.16778846153846153</v>
      </c>
      <c r="L167" s="82"/>
    </row>
    <row r="168" spans="2:12" x14ac:dyDescent="0.3">
      <c r="B168" s="10"/>
      <c r="C168" s="10">
        <v>163</v>
      </c>
      <c r="D168" s="10" t="s">
        <v>105</v>
      </c>
      <c r="E168" s="60">
        <v>9</v>
      </c>
      <c r="F168" s="10"/>
      <c r="G168" s="10">
        <v>1</v>
      </c>
      <c r="H168" s="12">
        <v>261</v>
      </c>
      <c r="I168" s="12">
        <f t="shared" si="5"/>
        <v>3.4482758620689655E-2</v>
      </c>
      <c r="L168" s="82"/>
    </row>
    <row r="169" spans="2:12" x14ac:dyDescent="0.3">
      <c r="B169" s="10"/>
      <c r="C169" s="10">
        <v>164</v>
      </c>
      <c r="D169" s="10" t="s">
        <v>107</v>
      </c>
      <c r="E169" s="60">
        <v>17.5</v>
      </c>
      <c r="F169" s="10"/>
      <c r="G169" s="10">
        <v>1</v>
      </c>
      <c r="H169" s="12">
        <v>261</v>
      </c>
      <c r="I169" s="12">
        <f t="shared" si="5"/>
        <v>6.7049808429118771E-2</v>
      </c>
      <c r="L169" s="82"/>
    </row>
    <row r="170" spans="2:12" x14ac:dyDescent="0.3">
      <c r="B170" s="10"/>
      <c r="C170" s="10">
        <v>165</v>
      </c>
      <c r="D170" s="10" t="s">
        <v>106</v>
      </c>
      <c r="E170" s="60">
        <v>17.5</v>
      </c>
      <c r="F170" s="10"/>
      <c r="G170" s="10">
        <v>1</v>
      </c>
      <c r="H170" s="12">
        <v>261</v>
      </c>
      <c r="I170" s="12">
        <f t="shared" si="5"/>
        <v>6.7049808429118771E-2</v>
      </c>
      <c r="L170" s="82"/>
    </row>
    <row r="171" spans="2:12" x14ac:dyDescent="0.3">
      <c r="B171" s="10"/>
      <c r="C171" s="10">
        <v>166</v>
      </c>
      <c r="D171" s="10" t="s">
        <v>109</v>
      </c>
      <c r="E171" s="60">
        <v>12</v>
      </c>
      <c r="F171" s="10"/>
      <c r="G171" s="10">
        <v>1</v>
      </c>
      <c r="H171" s="12">
        <v>104</v>
      </c>
      <c r="I171" s="12">
        <f t="shared" si="5"/>
        <v>0.11538461538461539</v>
      </c>
      <c r="L171" s="82"/>
    </row>
    <row r="172" spans="2:12" x14ac:dyDescent="0.3">
      <c r="B172" s="10"/>
      <c r="C172" s="10">
        <v>167</v>
      </c>
      <c r="D172" s="10" t="s">
        <v>82</v>
      </c>
      <c r="E172" s="60">
        <v>19.5</v>
      </c>
      <c r="F172" s="10"/>
      <c r="G172" s="10">
        <v>2</v>
      </c>
      <c r="H172" s="12">
        <v>104</v>
      </c>
      <c r="I172" s="12">
        <f t="shared" si="5"/>
        <v>0.375</v>
      </c>
      <c r="L172" s="82"/>
    </row>
    <row r="173" spans="2:12" x14ac:dyDescent="0.3">
      <c r="B173" s="10"/>
      <c r="C173" s="10">
        <v>168</v>
      </c>
      <c r="D173" s="10" t="s">
        <v>81</v>
      </c>
      <c r="E173" s="60">
        <v>29.5</v>
      </c>
      <c r="F173" s="10"/>
      <c r="G173" s="10">
        <v>1</v>
      </c>
      <c r="H173" s="12">
        <v>104</v>
      </c>
      <c r="I173" s="12">
        <f t="shared" si="5"/>
        <v>0.28365384615384615</v>
      </c>
      <c r="L173" s="82"/>
    </row>
    <row r="174" spans="2:12" x14ac:dyDescent="0.3">
      <c r="B174" s="10"/>
      <c r="C174" s="10">
        <v>169</v>
      </c>
      <c r="D174" s="10" t="s">
        <v>103</v>
      </c>
      <c r="E174" s="60">
        <v>7.5</v>
      </c>
      <c r="F174" s="10"/>
      <c r="G174" s="10">
        <v>1</v>
      </c>
      <c r="H174" s="12">
        <v>26</v>
      </c>
      <c r="I174" s="12">
        <f t="shared" si="5"/>
        <v>0.28846153846153844</v>
      </c>
      <c r="L174" s="82"/>
    </row>
    <row r="175" spans="2:12" x14ac:dyDescent="0.3">
      <c r="B175" s="10"/>
      <c r="C175" s="10">
        <v>170</v>
      </c>
      <c r="D175" s="10" t="s">
        <v>100</v>
      </c>
      <c r="E175" s="60">
        <v>28</v>
      </c>
      <c r="F175" s="10"/>
      <c r="G175" s="10">
        <v>2</v>
      </c>
      <c r="H175" s="12">
        <v>52</v>
      </c>
      <c r="I175" s="12">
        <f t="shared" si="5"/>
        <v>1.0769230769230769</v>
      </c>
      <c r="L175" s="82"/>
    </row>
    <row r="176" spans="2:12" x14ac:dyDescent="0.3">
      <c r="B176" s="10"/>
      <c r="C176" s="10">
        <v>171</v>
      </c>
      <c r="D176" s="10" t="s">
        <v>101</v>
      </c>
      <c r="E176" s="60">
        <v>28</v>
      </c>
      <c r="F176" s="10"/>
      <c r="G176" s="10">
        <v>1</v>
      </c>
      <c r="H176" s="12">
        <v>104</v>
      </c>
      <c r="I176" s="12">
        <f t="shared" si="5"/>
        <v>0.26923076923076922</v>
      </c>
      <c r="L176" s="82"/>
    </row>
    <row r="177" spans="2:12" x14ac:dyDescent="0.3">
      <c r="B177" s="10"/>
      <c r="C177" s="10">
        <v>172</v>
      </c>
      <c r="D177" s="10" t="s">
        <v>99</v>
      </c>
      <c r="E177" s="60">
        <v>8</v>
      </c>
      <c r="F177" s="10"/>
      <c r="G177" s="10">
        <v>1</v>
      </c>
      <c r="H177" s="12">
        <v>104</v>
      </c>
      <c r="I177" s="12">
        <f t="shared" ref="I177:I179" si="6">+(E177*G177)/H177</f>
        <v>7.6923076923076927E-2</v>
      </c>
      <c r="L177" s="82"/>
    </row>
    <row r="178" spans="2:12" x14ac:dyDescent="0.3">
      <c r="B178" s="10"/>
      <c r="C178" s="10">
        <v>173</v>
      </c>
      <c r="D178" s="10" t="s">
        <v>451</v>
      </c>
      <c r="E178" s="60">
        <v>34.99</v>
      </c>
      <c r="F178" s="10"/>
      <c r="G178" s="10">
        <v>1</v>
      </c>
      <c r="H178" s="12">
        <v>104</v>
      </c>
      <c r="I178" s="12">
        <f t="shared" si="6"/>
        <v>0.33644230769230771</v>
      </c>
      <c r="L178" s="82"/>
    </row>
    <row r="179" spans="2:12" x14ac:dyDescent="0.3">
      <c r="B179" s="10"/>
      <c r="C179" s="10">
        <v>174</v>
      </c>
      <c r="D179" s="10" t="s">
        <v>626</v>
      </c>
      <c r="E179" s="60">
        <v>17.600000000000001</v>
      </c>
      <c r="F179" s="10"/>
      <c r="G179" s="10">
        <v>1</v>
      </c>
      <c r="H179" s="12">
        <v>104</v>
      </c>
      <c r="I179" s="12">
        <f t="shared" si="6"/>
        <v>0.16923076923076924</v>
      </c>
      <c r="J179" s="21" t="s">
        <v>10</v>
      </c>
      <c r="K179" s="72">
        <f>SUM(I113:I179)</f>
        <v>28.839431964144694</v>
      </c>
      <c r="L179" s="82">
        <f>COUNT(I113:I179)</f>
        <v>67</v>
      </c>
    </row>
    <row r="180" spans="2:12" x14ac:dyDescent="0.3">
      <c r="B180" s="11" t="s">
        <v>315</v>
      </c>
      <c r="C180" s="10"/>
      <c r="D180" s="10"/>
      <c r="E180" s="54"/>
      <c r="F180" s="10"/>
      <c r="G180" s="10"/>
      <c r="H180" s="12"/>
      <c r="I180" s="12"/>
    </row>
    <row r="181" spans="2:12" x14ac:dyDescent="0.3">
      <c r="B181" s="10"/>
      <c r="C181" s="10">
        <v>175</v>
      </c>
      <c r="D181" s="10" t="s">
        <v>110</v>
      </c>
      <c r="E181" s="54">
        <v>107.8</v>
      </c>
      <c r="F181" s="10"/>
      <c r="G181" s="10">
        <v>1</v>
      </c>
      <c r="H181" s="12">
        <v>1</v>
      </c>
      <c r="I181" s="12">
        <v>107.8</v>
      </c>
    </row>
    <row r="182" spans="2:12" x14ac:dyDescent="0.3">
      <c r="B182" s="10"/>
      <c r="C182" s="10">
        <v>176</v>
      </c>
      <c r="D182" s="14" t="s">
        <v>111</v>
      </c>
      <c r="E182" s="58">
        <v>8.2755647000000003</v>
      </c>
      <c r="F182" s="10"/>
      <c r="G182" s="10">
        <v>1</v>
      </c>
      <c r="H182" s="12">
        <v>1</v>
      </c>
      <c r="I182" s="12">
        <f t="shared" ref="I182:I186" si="7">+(E182*G182)/H182</f>
        <v>8.2755647000000003</v>
      </c>
    </row>
    <row r="183" spans="2:12" x14ac:dyDescent="0.3">
      <c r="B183" s="10"/>
      <c r="C183" s="10">
        <v>177</v>
      </c>
      <c r="D183" s="14" t="s">
        <v>792</v>
      </c>
      <c r="E183" s="58">
        <v>9.9877504999999989</v>
      </c>
      <c r="F183" s="10"/>
      <c r="G183" s="10">
        <v>1</v>
      </c>
      <c r="H183" s="12">
        <v>1</v>
      </c>
      <c r="I183" s="12">
        <f t="shared" si="7"/>
        <v>9.9877504999999989</v>
      </c>
    </row>
    <row r="184" spans="2:12" x14ac:dyDescent="0.3">
      <c r="B184" s="10"/>
      <c r="C184" s="10">
        <v>178</v>
      </c>
      <c r="D184" s="10" t="s">
        <v>459</v>
      </c>
      <c r="E184" s="53">
        <f>'Single Male'!E136</f>
        <v>1.323</v>
      </c>
      <c r="F184" s="10"/>
      <c r="G184" s="10">
        <v>1</v>
      </c>
      <c r="H184" s="12">
        <v>1</v>
      </c>
      <c r="I184" s="12">
        <f t="shared" si="7"/>
        <v>1.323</v>
      </c>
    </row>
    <row r="185" spans="2:12" x14ac:dyDescent="0.3">
      <c r="B185" s="10"/>
      <c r="C185" s="10">
        <v>179</v>
      </c>
      <c r="D185" s="10" t="s">
        <v>113</v>
      </c>
      <c r="E185" s="53">
        <v>19.855832099999997</v>
      </c>
      <c r="F185" s="10"/>
      <c r="G185" s="10">
        <v>1</v>
      </c>
      <c r="H185" s="12">
        <v>1</v>
      </c>
      <c r="I185" s="12">
        <f t="shared" si="7"/>
        <v>19.855832099999997</v>
      </c>
    </row>
    <row r="186" spans="2:12" x14ac:dyDescent="0.3">
      <c r="B186" s="10"/>
      <c r="C186" s="10">
        <v>180</v>
      </c>
      <c r="D186" s="10" t="s">
        <v>114</v>
      </c>
      <c r="E186" s="58">
        <v>150</v>
      </c>
      <c r="F186" s="10"/>
      <c r="G186" s="10">
        <v>1</v>
      </c>
      <c r="H186" s="12">
        <v>52</v>
      </c>
      <c r="I186" s="12">
        <f t="shared" si="7"/>
        <v>2.8846153846153846</v>
      </c>
      <c r="J186" s="21" t="s">
        <v>11</v>
      </c>
      <c r="K186" s="72">
        <f>SUM(I181:I186)</f>
        <v>150.12676268461539</v>
      </c>
      <c r="L186" s="23">
        <f>COUNT(I181:I186)</f>
        <v>6</v>
      </c>
    </row>
    <row r="187" spans="2:12" x14ac:dyDescent="0.3">
      <c r="B187" s="11" t="s">
        <v>316</v>
      </c>
      <c r="C187" s="10"/>
      <c r="D187" s="10"/>
      <c r="E187" s="54"/>
      <c r="F187" s="10"/>
      <c r="G187" s="10"/>
      <c r="H187" s="12"/>
      <c r="I187" s="12"/>
    </row>
    <row r="188" spans="2:12" x14ac:dyDescent="0.3">
      <c r="B188" s="10"/>
      <c r="C188" s="10">
        <v>181</v>
      </c>
      <c r="D188" s="10" t="s">
        <v>115</v>
      </c>
      <c r="E188" s="54">
        <v>5</v>
      </c>
      <c r="F188" s="10"/>
      <c r="G188" s="10">
        <v>1</v>
      </c>
      <c r="H188" s="12">
        <v>417</v>
      </c>
      <c r="I188" s="12">
        <f t="shared" ref="I188:I219" si="8">+(E188*G188)/H188</f>
        <v>1.1990407673860911E-2</v>
      </c>
      <c r="L188" s="82"/>
    </row>
    <row r="189" spans="2:12" x14ac:dyDescent="0.3">
      <c r="B189" s="10"/>
      <c r="C189" s="10">
        <v>182</v>
      </c>
      <c r="D189" s="10" t="s">
        <v>116</v>
      </c>
      <c r="E189" s="54">
        <v>2</v>
      </c>
      <c r="F189" s="10"/>
      <c r="G189" s="10">
        <v>1</v>
      </c>
      <c r="H189" s="12">
        <v>521</v>
      </c>
      <c r="I189" s="12">
        <f t="shared" si="8"/>
        <v>3.838771593090211E-3</v>
      </c>
      <c r="L189" s="82"/>
    </row>
    <row r="190" spans="2:12" x14ac:dyDescent="0.3">
      <c r="B190" s="10"/>
      <c r="C190" s="10">
        <v>183</v>
      </c>
      <c r="D190" s="10" t="s">
        <v>460</v>
      </c>
      <c r="E190" s="54">
        <v>7.98</v>
      </c>
      <c r="F190" s="10"/>
      <c r="G190" s="10">
        <v>1</v>
      </c>
      <c r="H190" s="12">
        <v>261</v>
      </c>
      <c r="I190" s="12">
        <f t="shared" si="8"/>
        <v>3.0574712643678163E-2</v>
      </c>
      <c r="L190" s="82"/>
    </row>
    <row r="191" spans="2:12" x14ac:dyDescent="0.3">
      <c r="B191" s="10"/>
      <c r="C191" s="10">
        <v>184</v>
      </c>
      <c r="D191" s="10" t="s">
        <v>214</v>
      </c>
      <c r="E191" s="54">
        <v>2</v>
      </c>
      <c r="F191" s="10"/>
      <c r="G191" s="10">
        <v>1</v>
      </c>
      <c r="H191" s="12">
        <v>1043</v>
      </c>
      <c r="I191" s="12">
        <f t="shared" si="8"/>
        <v>1.9175455417066154E-3</v>
      </c>
      <c r="L191" s="82"/>
    </row>
    <row r="192" spans="2:12" x14ac:dyDescent="0.3">
      <c r="B192" s="10"/>
      <c r="C192" s="10">
        <v>185</v>
      </c>
      <c r="D192" s="10" t="s">
        <v>461</v>
      </c>
      <c r="E192" s="54">
        <v>9.99</v>
      </c>
      <c r="F192" s="10"/>
      <c r="G192" s="10">
        <v>1</v>
      </c>
      <c r="H192" s="12">
        <v>156</v>
      </c>
      <c r="I192" s="12">
        <f t="shared" si="8"/>
        <v>6.4038461538461544E-2</v>
      </c>
      <c r="L192" s="82"/>
    </row>
    <row r="193" spans="2:12" x14ac:dyDescent="0.3">
      <c r="B193" s="10"/>
      <c r="C193" s="10">
        <v>186</v>
      </c>
      <c r="D193" s="10" t="s">
        <v>668</v>
      </c>
      <c r="E193" s="54">
        <v>5</v>
      </c>
      <c r="F193" s="10"/>
      <c r="G193" s="10">
        <v>1</v>
      </c>
      <c r="H193" s="12">
        <v>417</v>
      </c>
      <c r="I193" s="12">
        <f t="shared" si="8"/>
        <v>1.1990407673860911E-2</v>
      </c>
      <c r="L193" s="82"/>
    </row>
    <row r="194" spans="2:12" x14ac:dyDescent="0.3">
      <c r="B194" s="10"/>
      <c r="C194" s="10">
        <v>187</v>
      </c>
      <c r="D194" s="10" t="s">
        <v>116</v>
      </c>
      <c r="E194" s="54">
        <v>2</v>
      </c>
      <c r="F194" s="10"/>
      <c r="G194" s="10">
        <v>1</v>
      </c>
      <c r="H194" s="12">
        <v>521</v>
      </c>
      <c r="I194" s="12">
        <f t="shared" si="8"/>
        <v>3.838771593090211E-3</v>
      </c>
      <c r="L194" s="82"/>
    </row>
    <row r="195" spans="2:12" x14ac:dyDescent="0.3">
      <c r="B195" s="10"/>
      <c r="C195" s="10">
        <v>188</v>
      </c>
      <c r="D195" s="10" t="s">
        <v>117</v>
      </c>
      <c r="E195" s="54">
        <v>20</v>
      </c>
      <c r="F195" s="10"/>
      <c r="G195" s="10">
        <v>1</v>
      </c>
      <c r="H195" s="12">
        <v>521</v>
      </c>
      <c r="I195" s="12">
        <f t="shared" si="8"/>
        <v>3.8387715930902108E-2</v>
      </c>
      <c r="L195" s="82"/>
    </row>
    <row r="196" spans="2:12" x14ac:dyDescent="0.3">
      <c r="B196" s="10"/>
      <c r="C196" s="10">
        <v>189</v>
      </c>
      <c r="D196" s="10" t="s">
        <v>118</v>
      </c>
      <c r="E196" s="54">
        <v>25</v>
      </c>
      <c r="F196" s="10"/>
      <c r="G196" s="10">
        <v>1</v>
      </c>
      <c r="H196" s="12">
        <v>521</v>
      </c>
      <c r="I196" s="12">
        <f t="shared" si="8"/>
        <v>4.7984644913627639E-2</v>
      </c>
      <c r="L196" s="82"/>
    </row>
    <row r="197" spans="2:12" x14ac:dyDescent="0.3">
      <c r="B197" s="10"/>
      <c r="C197" s="10">
        <v>190</v>
      </c>
      <c r="D197" s="10" t="s">
        <v>120</v>
      </c>
      <c r="E197" s="54">
        <v>15</v>
      </c>
      <c r="F197" s="10"/>
      <c r="G197" s="10">
        <v>1</v>
      </c>
      <c r="H197" s="12">
        <v>521</v>
      </c>
      <c r="I197" s="12">
        <f t="shared" si="8"/>
        <v>2.8790786948176585E-2</v>
      </c>
      <c r="L197" s="82"/>
    </row>
    <row r="198" spans="2:12" x14ac:dyDescent="0.3">
      <c r="B198" s="10"/>
      <c r="C198" s="10">
        <v>191</v>
      </c>
      <c r="D198" s="10" t="s">
        <v>121</v>
      </c>
      <c r="E198" s="54">
        <v>7.79</v>
      </c>
      <c r="F198" s="10"/>
      <c r="G198" s="10">
        <v>1</v>
      </c>
      <c r="H198" s="12">
        <v>521</v>
      </c>
      <c r="I198" s="12">
        <f t="shared" si="8"/>
        <v>1.4952015355086373E-2</v>
      </c>
      <c r="L198" s="82"/>
    </row>
    <row r="199" spans="2:12" x14ac:dyDescent="0.3">
      <c r="B199" s="10"/>
      <c r="C199" s="10">
        <v>192</v>
      </c>
      <c r="D199" s="10" t="s">
        <v>462</v>
      </c>
      <c r="E199" s="54">
        <v>799</v>
      </c>
      <c r="F199" s="10"/>
      <c r="G199" s="10">
        <v>1</v>
      </c>
      <c r="H199" s="12">
        <v>521</v>
      </c>
      <c r="I199" s="12">
        <f t="shared" si="8"/>
        <v>1.5335892514395393</v>
      </c>
      <c r="L199" s="82"/>
    </row>
    <row r="200" spans="2:12" x14ac:dyDescent="0.3">
      <c r="B200" s="10"/>
      <c r="C200" s="10">
        <v>193</v>
      </c>
      <c r="D200" s="10" t="s">
        <v>463</v>
      </c>
      <c r="E200" s="54">
        <v>899</v>
      </c>
      <c r="F200" s="10"/>
      <c r="G200" s="10">
        <v>1</v>
      </c>
      <c r="H200" s="12">
        <v>521</v>
      </c>
      <c r="I200" s="12">
        <f t="shared" si="8"/>
        <v>1.7255278310940498</v>
      </c>
      <c r="L200" s="82"/>
    </row>
    <row r="201" spans="2:12" x14ac:dyDescent="0.3">
      <c r="B201" s="10"/>
      <c r="C201" s="10">
        <v>194</v>
      </c>
      <c r="D201" s="10" t="s">
        <v>464</v>
      </c>
      <c r="E201" s="54">
        <v>20</v>
      </c>
      <c r="F201" s="10"/>
      <c r="G201" s="10">
        <v>2</v>
      </c>
      <c r="H201" s="12">
        <v>156</v>
      </c>
      <c r="I201" s="12">
        <f t="shared" si="8"/>
        <v>0.25641025641025639</v>
      </c>
      <c r="L201" s="82"/>
    </row>
    <row r="202" spans="2:12" x14ac:dyDescent="0.3">
      <c r="B202" s="10"/>
      <c r="C202" s="10">
        <v>195</v>
      </c>
      <c r="D202" s="10" t="s">
        <v>465</v>
      </c>
      <c r="E202" s="54">
        <v>10</v>
      </c>
      <c r="F202" s="10"/>
      <c r="G202" s="10">
        <v>4</v>
      </c>
      <c r="H202" s="12">
        <v>156</v>
      </c>
      <c r="I202" s="12">
        <f t="shared" si="8"/>
        <v>0.25641025641025639</v>
      </c>
      <c r="L202" s="82"/>
    </row>
    <row r="203" spans="2:12" x14ac:dyDescent="0.3">
      <c r="B203" s="10"/>
      <c r="C203" s="10">
        <v>196</v>
      </c>
      <c r="D203" s="10" t="s">
        <v>125</v>
      </c>
      <c r="E203" s="54">
        <v>9.99</v>
      </c>
      <c r="F203" s="10"/>
      <c r="G203" s="10">
        <v>1</v>
      </c>
      <c r="H203" s="12">
        <v>521</v>
      </c>
      <c r="I203" s="12">
        <f t="shared" si="8"/>
        <v>1.9174664107485605E-2</v>
      </c>
      <c r="L203" s="82"/>
    </row>
    <row r="204" spans="2:12" x14ac:dyDescent="0.3">
      <c r="B204" s="10"/>
      <c r="C204" s="10">
        <v>197</v>
      </c>
      <c r="D204" s="10" t="s">
        <v>124</v>
      </c>
      <c r="E204" s="54">
        <v>250</v>
      </c>
      <c r="F204" s="10"/>
      <c r="G204" s="10">
        <v>1</v>
      </c>
      <c r="H204" s="12">
        <v>521</v>
      </c>
      <c r="I204" s="12">
        <f t="shared" si="8"/>
        <v>0.47984644913627639</v>
      </c>
      <c r="L204" s="82"/>
    </row>
    <row r="205" spans="2:12" x14ac:dyDescent="0.3">
      <c r="B205" s="10"/>
      <c r="C205" s="10">
        <v>198</v>
      </c>
      <c r="D205" s="10" t="s">
        <v>466</v>
      </c>
      <c r="E205" s="54">
        <v>12.5</v>
      </c>
      <c r="F205" s="10"/>
      <c r="G205" s="10">
        <v>1</v>
      </c>
      <c r="H205" s="12">
        <v>104</v>
      </c>
      <c r="I205" s="12">
        <f t="shared" si="8"/>
        <v>0.1201923076923077</v>
      </c>
      <c r="L205" s="82"/>
    </row>
    <row r="206" spans="2:12" x14ac:dyDescent="0.3">
      <c r="B206" s="10"/>
      <c r="C206" s="10">
        <v>199</v>
      </c>
      <c r="D206" s="10" t="s">
        <v>126</v>
      </c>
      <c r="E206" s="54">
        <v>12</v>
      </c>
      <c r="F206" s="10"/>
      <c r="G206" s="10">
        <v>1</v>
      </c>
      <c r="H206" s="12">
        <v>260.7</v>
      </c>
      <c r="I206" s="12">
        <f t="shared" si="8"/>
        <v>4.6029919447640968E-2</v>
      </c>
      <c r="L206" s="82"/>
    </row>
    <row r="207" spans="2:12" x14ac:dyDescent="0.3">
      <c r="B207" s="10"/>
      <c r="C207" s="10">
        <v>200</v>
      </c>
      <c r="D207" s="10" t="s">
        <v>115</v>
      </c>
      <c r="E207" s="54">
        <v>5</v>
      </c>
      <c r="F207" s="10"/>
      <c r="G207" s="10">
        <v>1</v>
      </c>
      <c r="H207" s="12">
        <v>417</v>
      </c>
      <c r="I207" s="12">
        <f t="shared" si="8"/>
        <v>1.1990407673860911E-2</v>
      </c>
      <c r="L207" s="82"/>
    </row>
    <row r="208" spans="2:12" x14ac:dyDescent="0.3">
      <c r="B208" s="10"/>
      <c r="C208" s="10">
        <v>201</v>
      </c>
      <c r="D208" s="10" t="s">
        <v>116</v>
      </c>
      <c r="E208" s="54">
        <v>2</v>
      </c>
      <c r="F208" s="10"/>
      <c r="G208" s="10">
        <v>1</v>
      </c>
      <c r="H208" s="12">
        <v>521</v>
      </c>
      <c r="I208" s="12">
        <f t="shared" si="8"/>
        <v>3.838771593090211E-3</v>
      </c>
      <c r="L208" s="82"/>
    </row>
    <row r="209" spans="2:12" x14ac:dyDescent="0.3">
      <c r="B209" s="10"/>
      <c r="C209" s="10">
        <v>202</v>
      </c>
      <c r="D209" s="10" t="s">
        <v>117</v>
      </c>
      <c r="E209" s="54">
        <v>20</v>
      </c>
      <c r="F209" s="10"/>
      <c r="G209" s="10">
        <v>1</v>
      </c>
      <c r="H209" s="12">
        <v>521</v>
      </c>
      <c r="I209" s="12">
        <f t="shared" si="8"/>
        <v>3.8387715930902108E-2</v>
      </c>
      <c r="L209" s="82"/>
    </row>
    <row r="210" spans="2:12" x14ac:dyDescent="0.3">
      <c r="B210" s="10"/>
      <c r="C210" s="10">
        <v>203</v>
      </c>
      <c r="D210" s="10" t="s">
        <v>118</v>
      </c>
      <c r="E210" s="54">
        <v>25</v>
      </c>
      <c r="F210" s="10"/>
      <c r="G210" s="10">
        <v>1</v>
      </c>
      <c r="H210" s="12">
        <v>521</v>
      </c>
      <c r="I210" s="12">
        <f t="shared" si="8"/>
        <v>4.7984644913627639E-2</v>
      </c>
      <c r="L210" s="82"/>
    </row>
    <row r="211" spans="2:12" x14ac:dyDescent="0.3">
      <c r="B211" s="10"/>
      <c r="C211" s="10">
        <v>204</v>
      </c>
      <c r="D211" s="10" t="s">
        <v>120</v>
      </c>
      <c r="E211" s="54">
        <v>15</v>
      </c>
      <c r="F211" s="10"/>
      <c r="G211" s="10">
        <v>1</v>
      </c>
      <c r="H211" s="12">
        <v>521</v>
      </c>
      <c r="I211" s="12">
        <f t="shared" si="8"/>
        <v>2.8790786948176585E-2</v>
      </c>
      <c r="L211" s="82"/>
    </row>
    <row r="212" spans="2:12" x14ac:dyDescent="0.3">
      <c r="B212" s="10"/>
      <c r="C212" s="10">
        <v>205</v>
      </c>
      <c r="D212" s="10" t="s">
        <v>121</v>
      </c>
      <c r="E212" s="54">
        <v>7.79</v>
      </c>
      <c r="F212" s="10"/>
      <c r="G212" s="10">
        <v>1</v>
      </c>
      <c r="H212" s="12">
        <v>521</v>
      </c>
      <c r="I212" s="12">
        <f t="shared" si="8"/>
        <v>1.4952015355086373E-2</v>
      </c>
      <c r="L212" s="82"/>
    </row>
    <row r="213" spans="2:12" x14ac:dyDescent="0.3">
      <c r="B213" s="10"/>
      <c r="C213" s="10">
        <v>206</v>
      </c>
      <c r="D213" s="10" t="s">
        <v>1392</v>
      </c>
      <c r="E213" s="54">
        <v>499</v>
      </c>
      <c r="F213" s="10"/>
      <c r="G213" s="10">
        <v>1</v>
      </c>
      <c r="H213" s="12">
        <v>521</v>
      </c>
      <c r="I213" s="12">
        <f t="shared" si="8"/>
        <v>0.95777351247600773</v>
      </c>
      <c r="L213" s="82"/>
    </row>
    <row r="214" spans="2:12" x14ac:dyDescent="0.3">
      <c r="B214" s="10" t="s">
        <v>1491</v>
      </c>
      <c r="C214" s="10">
        <v>207</v>
      </c>
      <c r="D214" s="10" t="s">
        <v>467</v>
      </c>
      <c r="E214" s="54">
        <v>0</v>
      </c>
      <c r="F214" s="10"/>
      <c r="G214" s="10">
        <v>1</v>
      </c>
      <c r="H214" s="12">
        <v>521</v>
      </c>
      <c r="I214" s="12">
        <f t="shared" si="8"/>
        <v>0</v>
      </c>
      <c r="L214" s="82"/>
    </row>
    <row r="215" spans="2:12" x14ac:dyDescent="0.3">
      <c r="B215" s="10"/>
      <c r="C215" s="10">
        <v>208</v>
      </c>
      <c r="D215" s="10" t="s">
        <v>131</v>
      </c>
      <c r="E215" s="54">
        <v>2.99</v>
      </c>
      <c r="F215" s="10"/>
      <c r="G215" s="10">
        <v>2</v>
      </c>
      <c r="H215" s="12">
        <v>104</v>
      </c>
      <c r="I215" s="12">
        <f t="shared" si="8"/>
        <v>5.7500000000000002E-2</v>
      </c>
      <c r="L215" s="82"/>
    </row>
    <row r="216" spans="2:12" x14ac:dyDescent="0.3">
      <c r="B216" s="10"/>
      <c r="C216" s="10">
        <v>209</v>
      </c>
      <c r="D216" s="10" t="s">
        <v>132</v>
      </c>
      <c r="E216" s="54">
        <v>2</v>
      </c>
      <c r="F216" s="10"/>
      <c r="G216" s="10">
        <v>2</v>
      </c>
      <c r="H216" s="12">
        <v>104</v>
      </c>
      <c r="I216" s="12">
        <f t="shared" si="8"/>
        <v>3.8461538461538464E-2</v>
      </c>
      <c r="L216" s="82"/>
    </row>
    <row r="217" spans="2:12" x14ac:dyDescent="0.3">
      <c r="B217" s="10"/>
      <c r="C217" s="10">
        <v>210</v>
      </c>
      <c r="D217" s="10" t="s">
        <v>116</v>
      </c>
      <c r="E217" s="54">
        <v>20</v>
      </c>
      <c r="F217" s="10"/>
      <c r="G217" s="10">
        <v>1</v>
      </c>
      <c r="H217" s="12">
        <v>521</v>
      </c>
      <c r="I217" s="12">
        <f t="shared" si="8"/>
        <v>3.8387715930902108E-2</v>
      </c>
      <c r="L217" s="82"/>
    </row>
    <row r="218" spans="2:12" x14ac:dyDescent="0.3">
      <c r="B218" s="10"/>
      <c r="C218" s="10">
        <v>211</v>
      </c>
      <c r="D218" s="10" t="s">
        <v>468</v>
      </c>
      <c r="E218" s="54">
        <v>28</v>
      </c>
      <c r="F218" s="10"/>
      <c r="G218" s="10">
        <v>1</v>
      </c>
      <c r="H218" s="12">
        <v>261</v>
      </c>
      <c r="I218" s="12">
        <f t="shared" si="8"/>
        <v>0.10727969348659004</v>
      </c>
      <c r="L218" s="82"/>
    </row>
    <row r="219" spans="2:12" x14ac:dyDescent="0.3">
      <c r="B219" s="10"/>
      <c r="C219" s="10">
        <v>212</v>
      </c>
      <c r="D219" s="10" t="s">
        <v>469</v>
      </c>
      <c r="E219" s="54">
        <v>19.989999999999998</v>
      </c>
      <c r="F219" s="10"/>
      <c r="G219" s="10">
        <v>2</v>
      </c>
      <c r="H219" s="12">
        <v>156</v>
      </c>
      <c r="I219" s="12">
        <f t="shared" si="8"/>
        <v>0.25628205128205128</v>
      </c>
      <c r="L219" s="82"/>
    </row>
    <row r="220" spans="2:12" x14ac:dyDescent="0.3">
      <c r="B220" s="10"/>
      <c r="C220" s="10">
        <v>213</v>
      </c>
      <c r="D220" s="10" t="s">
        <v>470</v>
      </c>
      <c r="E220" s="54">
        <v>22.99</v>
      </c>
      <c r="F220" s="10"/>
      <c r="G220" s="10">
        <v>2</v>
      </c>
      <c r="H220" s="12">
        <v>417</v>
      </c>
      <c r="I220" s="12">
        <f t="shared" ref="I220:I251" si="9">+(E220*G220)/H220</f>
        <v>0.11026378896882494</v>
      </c>
      <c r="L220" s="82"/>
    </row>
    <row r="221" spans="2:12" x14ac:dyDescent="0.3">
      <c r="B221" s="10"/>
      <c r="C221" s="10">
        <v>214</v>
      </c>
      <c r="D221" s="10" t="s">
        <v>471</v>
      </c>
      <c r="E221" s="54">
        <v>1.2</v>
      </c>
      <c r="F221" s="10"/>
      <c r="G221" s="10">
        <v>1</v>
      </c>
      <c r="H221" s="12">
        <v>52</v>
      </c>
      <c r="I221" s="12">
        <f t="shared" si="9"/>
        <v>2.3076923076923075E-2</v>
      </c>
      <c r="L221" s="82"/>
    </row>
    <row r="222" spans="2:12" x14ac:dyDescent="0.3">
      <c r="B222" s="10"/>
      <c r="C222" s="10">
        <v>215</v>
      </c>
      <c r="D222" s="10" t="s">
        <v>472</v>
      </c>
      <c r="E222" s="54">
        <v>3.99</v>
      </c>
      <c r="F222" s="10"/>
      <c r="G222" s="10">
        <v>2</v>
      </c>
      <c r="H222" s="12">
        <v>417</v>
      </c>
      <c r="I222" s="12">
        <f t="shared" si="9"/>
        <v>1.9136690647482014E-2</v>
      </c>
      <c r="L222" s="82"/>
    </row>
    <row r="223" spans="2:12" x14ac:dyDescent="0.3">
      <c r="B223" s="10"/>
      <c r="C223" s="10">
        <v>216</v>
      </c>
      <c r="D223" s="10" t="s">
        <v>134</v>
      </c>
      <c r="E223" s="54">
        <v>1.2</v>
      </c>
      <c r="F223" s="10"/>
      <c r="G223" s="10">
        <v>8</v>
      </c>
      <c r="H223" s="12">
        <v>156</v>
      </c>
      <c r="I223" s="12">
        <f t="shared" si="9"/>
        <v>6.1538461538461535E-2</v>
      </c>
      <c r="L223" s="82"/>
    </row>
    <row r="224" spans="2:12" x14ac:dyDescent="0.3">
      <c r="B224" s="10"/>
      <c r="C224" s="10">
        <v>217</v>
      </c>
      <c r="D224" s="10" t="s">
        <v>473</v>
      </c>
      <c r="E224" s="54">
        <v>3.99</v>
      </c>
      <c r="F224" s="10"/>
      <c r="G224" s="10">
        <v>2</v>
      </c>
      <c r="H224" s="12">
        <v>104</v>
      </c>
      <c r="I224" s="12">
        <f t="shared" si="9"/>
        <v>7.6730769230769241E-2</v>
      </c>
      <c r="L224" s="82"/>
    </row>
    <row r="225" spans="2:12" x14ac:dyDescent="0.3">
      <c r="B225" s="10"/>
      <c r="C225" s="10">
        <v>218</v>
      </c>
      <c r="D225" s="10" t="s">
        <v>474</v>
      </c>
      <c r="E225" s="54">
        <v>5.99</v>
      </c>
      <c r="F225" s="10"/>
      <c r="G225" s="10">
        <v>1</v>
      </c>
      <c r="H225" s="12">
        <v>261</v>
      </c>
      <c r="I225" s="12">
        <f t="shared" si="9"/>
        <v>2.2950191570881226E-2</v>
      </c>
      <c r="L225" s="82"/>
    </row>
    <row r="226" spans="2:12" x14ac:dyDescent="0.3">
      <c r="B226" s="10"/>
      <c r="C226" s="10">
        <v>219</v>
      </c>
      <c r="D226" s="10" t="s">
        <v>475</v>
      </c>
      <c r="E226" s="54">
        <v>4.99</v>
      </c>
      <c r="F226" s="10"/>
      <c r="G226" s="10">
        <v>1</v>
      </c>
      <c r="H226" s="12">
        <v>261</v>
      </c>
      <c r="I226" s="12">
        <f t="shared" si="9"/>
        <v>1.9118773946360156E-2</v>
      </c>
      <c r="L226" s="82"/>
    </row>
    <row r="227" spans="2:12" x14ac:dyDescent="0.3">
      <c r="B227" s="10"/>
      <c r="C227" s="10">
        <v>220</v>
      </c>
      <c r="D227" s="10" t="s">
        <v>476</v>
      </c>
      <c r="E227" s="54">
        <v>4.99</v>
      </c>
      <c r="F227" s="10"/>
      <c r="G227" s="10">
        <v>2</v>
      </c>
      <c r="H227" s="12">
        <v>521</v>
      </c>
      <c r="I227" s="12">
        <f t="shared" si="9"/>
        <v>1.9155470249520155E-2</v>
      </c>
      <c r="L227" s="82"/>
    </row>
    <row r="228" spans="2:12" x14ac:dyDescent="0.3">
      <c r="B228" s="10"/>
      <c r="C228" s="10">
        <v>221</v>
      </c>
      <c r="D228" s="10" t="s">
        <v>477</v>
      </c>
      <c r="E228" s="54">
        <v>8.99</v>
      </c>
      <c r="F228" s="10"/>
      <c r="G228" s="10">
        <v>1</v>
      </c>
      <c r="H228" s="12">
        <v>521</v>
      </c>
      <c r="I228" s="12">
        <f t="shared" si="9"/>
        <v>1.7255278310940498E-2</v>
      </c>
      <c r="L228" s="82"/>
    </row>
    <row r="229" spans="2:12" x14ac:dyDescent="0.3">
      <c r="B229" s="10"/>
      <c r="C229" s="10">
        <v>222</v>
      </c>
      <c r="D229" s="10" t="s">
        <v>478</v>
      </c>
      <c r="E229" s="54">
        <v>2.5</v>
      </c>
      <c r="F229" s="10"/>
      <c r="G229" s="10">
        <v>1</v>
      </c>
      <c r="H229" s="12">
        <v>521</v>
      </c>
      <c r="I229" s="12">
        <f t="shared" si="9"/>
        <v>4.7984644913627635E-3</v>
      </c>
      <c r="L229" s="82"/>
    </row>
    <row r="230" spans="2:12" x14ac:dyDescent="0.3">
      <c r="B230" s="10"/>
      <c r="C230" s="10">
        <v>223</v>
      </c>
      <c r="D230" s="10" t="s">
        <v>479</v>
      </c>
      <c r="E230" s="54">
        <v>4.99</v>
      </c>
      <c r="F230" s="10"/>
      <c r="G230" s="10">
        <v>1</v>
      </c>
      <c r="H230" s="12">
        <v>521</v>
      </c>
      <c r="I230" s="12">
        <f t="shared" si="9"/>
        <v>9.5777351247600777E-3</v>
      </c>
      <c r="L230" s="82"/>
    </row>
    <row r="231" spans="2:12" x14ac:dyDescent="0.3">
      <c r="B231" s="10"/>
      <c r="C231" s="10">
        <v>224</v>
      </c>
      <c r="D231" s="10" t="s">
        <v>142</v>
      </c>
      <c r="E231" s="54">
        <v>189</v>
      </c>
      <c r="F231" s="10"/>
      <c r="G231" s="10">
        <v>1</v>
      </c>
      <c r="H231" s="12">
        <v>521</v>
      </c>
      <c r="I231" s="12">
        <f t="shared" si="9"/>
        <v>0.36276391554702497</v>
      </c>
    </row>
    <row r="232" spans="2:12" x14ac:dyDescent="0.3">
      <c r="B232" s="10"/>
      <c r="C232" s="10">
        <v>225</v>
      </c>
      <c r="D232" s="10" t="s">
        <v>143</v>
      </c>
      <c r="E232" s="54">
        <v>189.99</v>
      </c>
      <c r="F232" s="10"/>
      <c r="G232" s="10">
        <v>1</v>
      </c>
      <c r="H232" s="12">
        <v>261</v>
      </c>
      <c r="I232" s="12">
        <f t="shared" si="9"/>
        <v>0.72793103448275864</v>
      </c>
    </row>
    <row r="233" spans="2:12" x14ac:dyDescent="0.3">
      <c r="B233" s="10"/>
      <c r="C233" s="10">
        <v>226</v>
      </c>
      <c r="D233" s="10" t="s">
        <v>141</v>
      </c>
      <c r="E233" s="54">
        <v>239.99</v>
      </c>
      <c r="F233" s="10"/>
      <c r="G233" s="10">
        <v>1</v>
      </c>
      <c r="H233" s="12">
        <v>521</v>
      </c>
      <c r="I233" s="12">
        <f t="shared" si="9"/>
        <v>0.4606333973128599</v>
      </c>
    </row>
    <row r="234" spans="2:12" x14ac:dyDescent="0.3">
      <c r="B234" s="10"/>
      <c r="C234" s="10">
        <v>227</v>
      </c>
      <c r="D234" s="10" t="s">
        <v>145</v>
      </c>
      <c r="E234" s="54">
        <v>16.989999999999998</v>
      </c>
      <c r="F234" s="10"/>
      <c r="G234" s="10">
        <v>1</v>
      </c>
      <c r="H234" s="12">
        <v>104</v>
      </c>
      <c r="I234" s="12">
        <f t="shared" si="9"/>
        <v>0.16336538461538461</v>
      </c>
      <c r="L234" s="82"/>
    </row>
    <row r="235" spans="2:12" x14ac:dyDescent="0.3">
      <c r="B235" s="10"/>
      <c r="C235" s="10">
        <v>228</v>
      </c>
      <c r="D235" s="10" t="s">
        <v>144</v>
      </c>
      <c r="E235" s="54">
        <v>11.99</v>
      </c>
      <c r="F235" s="10"/>
      <c r="G235" s="10">
        <v>1</v>
      </c>
      <c r="H235" s="12">
        <v>104</v>
      </c>
      <c r="I235" s="12">
        <f t="shared" si="9"/>
        <v>0.11528846153846153</v>
      </c>
      <c r="L235" s="82"/>
    </row>
    <row r="236" spans="2:12" x14ac:dyDescent="0.3">
      <c r="B236" s="10"/>
      <c r="C236" s="10">
        <v>229</v>
      </c>
      <c r="D236" s="10" t="s">
        <v>140</v>
      </c>
      <c r="E236" s="54">
        <v>49.99</v>
      </c>
      <c r="F236" s="10"/>
      <c r="G236" s="10">
        <v>1</v>
      </c>
      <c r="H236" s="12">
        <v>261</v>
      </c>
      <c r="I236" s="12">
        <f t="shared" si="9"/>
        <v>0.19153256704980845</v>
      </c>
      <c r="L236" s="82"/>
    </row>
    <row r="237" spans="2:12" x14ac:dyDescent="0.3">
      <c r="B237" s="10"/>
      <c r="C237" s="10">
        <v>230</v>
      </c>
      <c r="D237" s="10" t="s">
        <v>480</v>
      </c>
      <c r="E237" s="54">
        <v>29.99</v>
      </c>
      <c r="F237" s="10"/>
      <c r="G237" s="10">
        <v>1</v>
      </c>
      <c r="H237" s="12">
        <v>104</v>
      </c>
      <c r="I237" s="12">
        <f t="shared" si="9"/>
        <v>0.28836538461538458</v>
      </c>
      <c r="L237" s="82"/>
    </row>
    <row r="238" spans="2:12" x14ac:dyDescent="0.3">
      <c r="B238" s="10"/>
      <c r="C238" s="10">
        <v>231</v>
      </c>
      <c r="D238" s="10" t="s">
        <v>146</v>
      </c>
      <c r="E238" s="54">
        <v>59.99</v>
      </c>
      <c r="F238" s="10"/>
      <c r="G238" s="10">
        <v>1</v>
      </c>
      <c r="H238" s="12">
        <v>1043</v>
      </c>
      <c r="I238" s="12">
        <f t="shared" si="9"/>
        <v>5.7516778523489936E-2</v>
      </c>
      <c r="L238" s="82"/>
    </row>
    <row r="239" spans="2:12" x14ac:dyDescent="0.3">
      <c r="B239" s="10"/>
      <c r="C239" s="10">
        <v>232</v>
      </c>
      <c r="D239" s="10" t="s">
        <v>481</v>
      </c>
      <c r="E239" s="54">
        <v>19.95</v>
      </c>
      <c r="F239" s="10"/>
      <c r="G239" s="10">
        <v>1</v>
      </c>
      <c r="H239" s="12">
        <v>1043</v>
      </c>
      <c r="I239" s="12">
        <f t="shared" si="9"/>
        <v>1.9127516778523489E-2</v>
      </c>
      <c r="L239" s="82"/>
    </row>
    <row r="240" spans="2:12" x14ac:dyDescent="0.3">
      <c r="B240" s="10"/>
      <c r="C240" s="10">
        <v>233</v>
      </c>
      <c r="D240" s="10" t="s">
        <v>482</v>
      </c>
      <c r="E240" s="54">
        <v>29.99</v>
      </c>
      <c r="F240" s="10"/>
      <c r="G240" s="10">
        <v>1</v>
      </c>
      <c r="H240" s="12">
        <v>782</v>
      </c>
      <c r="I240" s="12">
        <f t="shared" si="9"/>
        <v>3.8350383631713551E-2</v>
      </c>
      <c r="L240" s="82"/>
    </row>
    <row r="241" spans="2:12" x14ac:dyDescent="0.3">
      <c r="B241" s="10"/>
      <c r="C241" s="10">
        <v>234</v>
      </c>
      <c r="D241" s="10" t="s">
        <v>148</v>
      </c>
      <c r="E241" s="54">
        <v>7.99</v>
      </c>
      <c r="F241" s="10"/>
      <c r="G241" s="10">
        <v>2</v>
      </c>
      <c r="H241" s="12">
        <v>104</v>
      </c>
      <c r="I241" s="12">
        <f t="shared" si="9"/>
        <v>0.15365384615384617</v>
      </c>
      <c r="L241" s="82"/>
    </row>
    <row r="242" spans="2:12" x14ac:dyDescent="0.3">
      <c r="B242" s="10"/>
      <c r="C242" s="10">
        <v>235</v>
      </c>
      <c r="D242" s="10" t="s">
        <v>483</v>
      </c>
      <c r="E242" s="54">
        <v>5.99</v>
      </c>
      <c r="F242" s="10"/>
      <c r="G242" s="10">
        <v>2</v>
      </c>
      <c r="H242" s="12">
        <v>104</v>
      </c>
      <c r="I242" s="12">
        <f t="shared" si="9"/>
        <v>0.11519230769230769</v>
      </c>
      <c r="L242" s="82"/>
    </row>
    <row r="243" spans="2:12" x14ac:dyDescent="0.3">
      <c r="B243" s="10"/>
      <c r="C243" s="10">
        <v>236</v>
      </c>
      <c r="D243" s="10" t="s">
        <v>484</v>
      </c>
      <c r="E243" s="54">
        <v>7.99</v>
      </c>
      <c r="F243" s="10"/>
      <c r="G243" s="10">
        <v>1</v>
      </c>
      <c r="H243" s="12">
        <v>261</v>
      </c>
      <c r="I243" s="12">
        <f t="shared" si="9"/>
        <v>3.0613026819923374E-2</v>
      </c>
      <c r="L243" s="82"/>
    </row>
    <row r="244" spans="2:12" x14ac:dyDescent="0.3">
      <c r="B244" s="10"/>
      <c r="C244" s="10">
        <v>237</v>
      </c>
      <c r="D244" s="10" t="s">
        <v>485</v>
      </c>
      <c r="E244" s="54">
        <v>4.79</v>
      </c>
      <c r="F244" s="10"/>
      <c r="G244" s="10">
        <v>2</v>
      </c>
      <c r="H244" s="12">
        <v>261</v>
      </c>
      <c r="I244" s="12">
        <f t="shared" si="9"/>
        <v>3.6704980842911877E-2</v>
      </c>
      <c r="L244" s="82"/>
    </row>
    <row r="245" spans="2:12" x14ac:dyDescent="0.3">
      <c r="B245" s="10"/>
      <c r="C245" s="10">
        <v>238</v>
      </c>
      <c r="D245" s="10" t="s">
        <v>149</v>
      </c>
      <c r="E245" s="54">
        <v>1.2</v>
      </c>
      <c r="F245" s="10"/>
      <c r="G245" s="10">
        <v>1</v>
      </c>
      <c r="H245" s="12">
        <v>261</v>
      </c>
      <c r="I245" s="12">
        <f t="shared" si="9"/>
        <v>4.5977011494252873E-3</v>
      </c>
      <c r="L245" s="82"/>
    </row>
    <row r="246" spans="2:12" x14ac:dyDescent="0.3">
      <c r="B246" s="10"/>
      <c r="C246" s="10">
        <v>239</v>
      </c>
      <c r="D246" s="10" t="s">
        <v>486</v>
      </c>
      <c r="E246" s="54">
        <v>1.2</v>
      </c>
      <c r="F246" s="10"/>
      <c r="G246" s="10">
        <v>3</v>
      </c>
      <c r="H246" s="12">
        <v>209</v>
      </c>
      <c r="I246" s="12">
        <f t="shared" si="9"/>
        <v>1.7224880382775119E-2</v>
      </c>
      <c r="L246" s="82"/>
    </row>
    <row r="247" spans="2:12" x14ac:dyDescent="0.3">
      <c r="B247" s="10"/>
      <c r="C247" s="10">
        <v>240</v>
      </c>
      <c r="D247" s="10" t="s">
        <v>487</v>
      </c>
      <c r="E247" s="54">
        <v>9.99</v>
      </c>
      <c r="F247" s="10"/>
      <c r="G247" s="10">
        <v>1</v>
      </c>
      <c r="H247" s="12">
        <v>1042.9000000000001</v>
      </c>
      <c r="I247" s="12">
        <f t="shared" si="9"/>
        <v>9.5790583948604843E-3</v>
      </c>
      <c r="L247" s="82"/>
    </row>
    <row r="248" spans="2:12" x14ac:dyDescent="0.3">
      <c r="B248" s="10"/>
      <c r="C248" s="10">
        <v>241</v>
      </c>
      <c r="D248" s="10" t="s">
        <v>154</v>
      </c>
      <c r="E248" s="54">
        <v>2.99</v>
      </c>
      <c r="F248" s="10"/>
      <c r="G248" s="10">
        <v>1</v>
      </c>
      <c r="H248" s="12">
        <v>1043</v>
      </c>
      <c r="I248" s="12">
        <f t="shared" si="9"/>
        <v>2.8667305848513905E-3</v>
      </c>
      <c r="L248" s="82"/>
    </row>
    <row r="249" spans="2:12" x14ac:dyDescent="0.3">
      <c r="B249" s="10"/>
      <c r="C249" s="10">
        <v>242</v>
      </c>
      <c r="D249" s="10" t="s">
        <v>373</v>
      </c>
      <c r="E249" s="54">
        <v>1.2</v>
      </c>
      <c r="F249" s="10"/>
      <c r="G249" s="10">
        <v>1</v>
      </c>
      <c r="H249" s="12">
        <v>104</v>
      </c>
      <c r="I249" s="12">
        <f t="shared" si="9"/>
        <v>1.1538461538461537E-2</v>
      </c>
      <c r="L249" s="82"/>
    </row>
    <row r="250" spans="2:12" x14ac:dyDescent="0.3">
      <c r="B250" s="10"/>
      <c r="C250" s="10">
        <v>243</v>
      </c>
      <c r="D250" s="10" t="s">
        <v>488</v>
      </c>
      <c r="E250" s="54">
        <v>22.5</v>
      </c>
      <c r="F250" s="10"/>
      <c r="G250" s="10">
        <v>1</v>
      </c>
      <c r="H250" s="12">
        <v>261</v>
      </c>
      <c r="I250" s="12">
        <f t="shared" si="9"/>
        <v>8.6206896551724144E-2</v>
      </c>
      <c r="L250" s="82"/>
    </row>
    <row r="251" spans="2:12" x14ac:dyDescent="0.3">
      <c r="B251" s="10"/>
      <c r="C251" s="10">
        <v>244</v>
      </c>
      <c r="D251" s="10" t="s">
        <v>157</v>
      </c>
      <c r="E251" s="54">
        <v>1.99</v>
      </c>
      <c r="F251" s="10"/>
      <c r="G251" s="10">
        <v>1</v>
      </c>
      <c r="H251" s="12">
        <v>261</v>
      </c>
      <c r="I251" s="12">
        <f t="shared" si="9"/>
        <v>7.6245210727969347E-3</v>
      </c>
      <c r="L251" s="82"/>
    </row>
    <row r="252" spans="2:12" x14ac:dyDescent="0.3">
      <c r="B252" s="10"/>
      <c r="C252" s="10">
        <v>245</v>
      </c>
      <c r="D252" s="10" t="s">
        <v>489</v>
      </c>
      <c r="E252" s="54">
        <v>1.89</v>
      </c>
      <c r="F252" s="10"/>
      <c r="G252" s="10">
        <v>1</v>
      </c>
      <c r="H252" s="12">
        <v>104</v>
      </c>
      <c r="I252" s="12">
        <f t="shared" ref="I252:I283" si="10">+(E252*G252)/H252</f>
        <v>1.8173076923076924E-2</v>
      </c>
      <c r="L252" s="82"/>
    </row>
    <row r="253" spans="2:12" x14ac:dyDescent="0.3">
      <c r="B253" s="10"/>
      <c r="C253" s="10">
        <v>246</v>
      </c>
      <c r="D253" s="10" t="s">
        <v>490</v>
      </c>
      <c r="E253" s="54">
        <v>3.5</v>
      </c>
      <c r="F253" s="10"/>
      <c r="G253" s="10">
        <v>1</v>
      </c>
      <c r="H253" s="12">
        <v>261</v>
      </c>
      <c r="I253" s="12">
        <f t="shared" si="10"/>
        <v>1.3409961685823755E-2</v>
      </c>
      <c r="L253" s="82"/>
    </row>
    <row r="254" spans="2:12" x14ac:dyDescent="0.3">
      <c r="B254" s="10"/>
      <c r="C254" s="10">
        <v>247</v>
      </c>
      <c r="D254" s="10" t="s">
        <v>627</v>
      </c>
      <c r="E254" s="54">
        <v>4.99</v>
      </c>
      <c r="F254" s="10"/>
      <c r="G254" s="10">
        <v>1</v>
      </c>
      <c r="H254" s="12">
        <v>261</v>
      </c>
      <c r="I254" s="12">
        <f t="shared" si="10"/>
        <v>1.9118773946360156E-2</v>
      </c>
      <c r="L254" s="82"/>
    </row>
    <row r="255" spans="2:12" x14ac:dyDescent="0.3">
      <c r="B255" s="10"/>
      <c r="C255" s="10">
        <v>248</v>
      </c>
      <c r="D255" s="10" t="s">
        <v>156</v>
      </c>
      <c r="E255" s="54">
        <v>9.99</v>
      </c>
      <c r="F255" s="10"/>
      <c r="G255" s="10">
        <v>1</v>
      </c>
      <c r="H255" s="12">
        <v>521</v>
      </c>
      <c r="I255" s="12">
        <f t="shared" si="10"/>
        <v>1.9174664107485605E-2</v>
      </c>
      <c r="L255" s="82"/>
    </row>
    <row r="256" spans="2:12" x14ac:dyDescent="0.3">
      <c r="B256" s="10"/>
      <c r="C256" s="10">
        <v>249</v>
      </c>
      <c r="D256" s="10" t="s">
        <v>162</v>
      </c>
      <c r="E256" s="54">
        <v>11.2</v>
      </c>
      <c r="F256" s="10"/>
      <c r="G256" s="10">
        <v>1</v>
      </c>
      <c r="H256" s="12">
        <v>104</v>
      </c>
      <c r="I256" s="12">
        <f t="shared" si="10"/>
        <v>0.10769230769230768</v>
      </c>
      <c r="L256" s="82"/>
    </row>
    <row r="257" spans="2:12" x14ac:dyDescent="0.3">
      <c r="B257" s="10"/>
      <c r="C257" s="10">
        <v>250</v>
      </c>
      <c r="D257" s="10" t="s">
        <v>163</v>
      </c>
      <c r="E257" s="54">
        <v>1.2</v>
      </c>
      <c r="F257" s="10"/>
      <c r="G257" s="10">
        <v>1</v>
      </c>
      <c r="H257" s="12">
        <v>104</v>
      </c>
      <c r="I257" s="12">
        <f t="shared" si="10"/>
        <v>1.1538461538461537E-2</v>
      </c>
      <c r="L257" s="82"/>
    </row>
    <row r="258" spans="2:12" x14ac:dyDescent="0.3">
      <c r="B258" s="10"/>
      <c r="C258" s="10">
        <v>251</v>
      </c>
      <c r="D258" s="10" t="s">
        <v>164</v>
      </c>
      <c r="E258" s="54">
        <v>3.4</v>
      </c>
      <c r="F258" s="10"/>
      <c r="G258" s="10">
        <v>1</v>
      </c>
      <c r="H258" s="12">
        <v>104</v>
      </c>
      <c r="I258" s="12">
        <f t="shared" si="10"/>
        <v>3.2692307692307694E-2</v>
      </c>
      <c r="L258" s="82"/>
    </row>
    <row r="259" spans="2:12" x14ac:dyDescent="0.3">
      <c r="B259" s="10"/>
      <c r="C259" s="10">
        <v>252</v>
      </c>
      <c r="D259" s="10" t="s">
        <v>165</v>
      </c>
      <c r="E259" s="54">
        <v>9.99</v>
      </c>
      <c r="F259" s="10"/>
      <c r="G259" s="10">
        <v>1</v>
      </c>
      <c r="H259" s="12">
        <v>521</v>
      </c>
      <c r="I259" s="12">
        <f t="shared" si="10"/>
        <v>1.9174664107485605E-2</v>
      </c>
      <c r="L259" s="82"/>
    </row>
    <row r="260" spans="2:12" x14ac:dyDescent="0.3">
      <c r="B260" s="10"/>
      <c r="C260" s="10">
        <v>253</v>
      </c>
      <c r="D260" s="10" t="s">
        <v>492</v>
      </c>
      <c r="E260" s="54">
        <v>3.99</v>
      </c>
      <c r="F260" s="10"/>
      <c r="G260" s="10">
        <v>1</v>
      </c>
      <c r="H260" s="12">
        <v>104.3</v>
      </c>
      <c r="I260" s="12">
        <f t="shared" si="10"/>
        <v>3.8255033557046986E-2</v>
      </c>
      <c r="L260" s="82"/>
    </row>
    <row r="261" spans="2:12" x14ac:dyDescent="0.3">
      <c r="B261" s="10"/>
      <c r="C261" s="10">
        <v>254</v>
      </c>
      <c r="D261" s="10" t="s">
        <v>493</v>
      </c>
      <c r="E261" s="54">
        <v>9.99</v>
      </c>
      <c r="F261" s="10"/>
      <c r="G261" s="10">
        <v>2</v>
      </c>
      <c r="H261" s="12">
        <v>104</v>
      </c>
      <c r="I261" s="12">
        <f t="shared" si="10"/>
        <v>0.19211538461538463</v>
      </c>
      <c r="L261" s="82"/>
    </row>
    <row r="262" spans="2:12" x14ac:dyDescent="0.3">
      <c r="B262" s="10"/>
      <c r="C262" s="10">
        <v>255</v>
      </c>
      <c r="D262" s="10" t="s">
        <v>160</v>
      </c>
      <c r="E262" s="54">
        <v>5.99</v>
      </c>
      <c r="F262" s="10"/>
      <c r="G262" s="10">
        <v>1</v>
      </c>
      <c r="H262" s="12">
        <v>104</v>
      </c>
      <c r="I262" s="12">
        <f t="shared" si="10"/>
        <v>5.7596153846153846E-2</v>
      </c>
      <c r="L262" s="82"/>
    </row>
    <row r="263" spans="2:12" x14ac:dyDescent="0.3">
      <c r="B263" s="10"/>
      <c r="C263" s="10">
        <v>256</v>
      </c>
      <c r="D263" s="10" t="s">
        <v>182</v>
      </c>
      <c r="E263" s="54">
        <v>1.2</v>
      </c>
      <c r="F263" s="10"/>
      <c r="G263" s="10">
        <v>1</v>
      </c>
      <c r="H263" s="12">
        <v>52</v>
      </c>
      <c r="I263" s="12">
        <f t="shared" si="10"/>
        <v>2.3076923076923075E-2</v>
      </c>
      <c r="L263" s="82"/>
    </row>
    <row r="264" spans="2:12" x14ac:dyDescent="0.3">
      <c r="B264" s="10"/>
      <c r="C264" s="10">
        <v>257</v>
      </c>
      <c r="D264" s="10" t="s">
        <v>194</v>
      </c>
      <c r="E264" s="54">
        <v>9.5</v>
      </c>
      <c r="F264" s="10"/>
      <c r="G264" s="10">
        <v>2</v>
      </c>
      <c r="H264" s="12">
        <v>261</v>
      </c>
      <c r="I264" s="12">
        <f t="shared" si="10"/>
        <v>7.2796934865900387E-2</v>
      </c>
      <c r="L264" s="82"/>
    </row>
    <row r="265" spans="2:12" x14ac:dyDescent="0.3">
      <c r="B265" s="10"/>
      <c r="C265" s="10">
        <v>258</v>
      </c>
      <c r="D265" s="10" t="s">
        <v>168</v>
      </c>
      <c r="E265" s="54">
        <v>18</v>
      </c>
      <c r="F265" s="10"/>
      <c r="G265" s="10">
        <v>1</v>
      </c>
      <c r="H265" s="12">
        <v>521</v>
      </c>
      <c r="I265" s="12">
        <f t="shared" si="10"/>
        <v>3.4548944337811902E-2</v>
      </c>
      <c r="L265" s="82"/>
    </row>
    <row r="266" spans="2:12" x14ac:dyDescent="0.3">
      <c r="B266" s="10"/>
      <c r="C266" s="10">
        <v>259</v>
      </c>
      <c r="D266" s="10" t="s">
        <v>494</v>
      </c>
      <c r="E266" s="54">
        <v>2</v>
      </c>
      <c r="F266" s="10"/>
      <c r="G266" s="10">
        <v>1</v>
      </c>
      <c r="H266" s="12">
        <v>261</v>
      </c>
      <c r="I266" s="12">
        <f t="shared" si="10"/>
        <v>7.6628352490421452E-3</v>
      </c>
      <c r="L266" s="82"/>
    </row>
    <row r="267" spans="2:12" x14ac:dyDescent="0.3">
      <c r="B267" s="10"/>
      <c r="C267" s="10">
        <v>260</v>
      </c>
      <c r="D267" s="10" t="s">
        <v>169</v>
      </c>
      <c r="E267" s="54">
        <v>14.99</v>
      </c>
      <c r="F267" s="10"/>
      <c r="G267" s="10">
        <v>1</v>
      </c>
      <c r="H267" s="12">
        <v>261</v>
      </c>
      <c r="I267" s="12">
        <f t="shared" si="10"/>
        <v>5.7432950191570881E-2</v>
      </c>
      <c r="L267" s="82"/>
    </row>
    <row r="268" spans="2:12" x14ac:dyDescent="0.3">
      <c r="B268" s="10"/>
      <c r="C268" s="10">
        <v>261</v>
      </c>
      <c r="D268" s="10" t="s">
        <v>170</v>
      </c>
      <c r="E268" s="54">
        <v>62</v>
      </c>
      <c r="F268" s="10"/>
      <c r="G268" s="10">
        <v>1</v>
      </c>
      <c r="H268" s="12">
        <v>521</v>
      </c>
      <c r="I268" s="12">
        <f t="shared" si="10"/>
        <v>0.11900191938579655</v>
      </c>
      <c r="L268" s="82"/>
    </row>
    <row r="269" spans="2:12" x14ac:dyDescent="0.3">
      <c r="B269" s="10"/>
      <c r="C269" s="10">
        <v>262</v>
      </c>
      <c r="D269" s="10" t="s">
        <v>167</v>
      </c>
      <c r="E269" s="54">
        <v>2.63</v>
      </c>
      <c r="F269" s="10"/>
      <c r="G269" s="10">
        <v>1</v>
      </c>
      <c r="H269" s="12">
        <v>6</v>
      </c>
      <c r="I269" s="12">
        <f t="shared" si="10"/>
        <v>0.4383333333333333</v>
      </c>
      <c r="L269" s="82"/>
    </row>
    <row r="270" spans="2:12" x14ac:dyDescent="0.3">
      <c r="B270" s="10"/>
      <c r="C270" s="10">
        <v>263</v>
      </c>
      <c r="D270" s="10" t="s">
        <v>495</v>
      </c>
      <c r="E270" s="54">
        <v>1.42</v>
      </c>
      <c r="F270" s="10"/>
      <c r="G270" s="10">
        <v>1</v>
      </c>
      <c r="H270" s="12">
        <v>11</v>
      </c>
      <c r="I270" s="12">
        <f t="shared" si="10"/>
        <v>0.12909090909090909</v>
      </c>
      <c r="L270" s="82"/>
    </row>
    <row r="271" spans="2:12" x14ac:dyDescent="0.3">
      <c r="B271" s="10"/>
      <c r="C271" s="10">
        <v>264</v>
      </c>
      <c r="D271" s="10" t="s">
        <v>496</v>
      </c>
      <c r="E271" s="54">
        <v>7.4</v>
      </c>
      <c r="F271" s="10"/>
      <c r="G271" s="10">
        <v>1</v>
      </c>
      <c r="H271" s="12">
        <v>261</v>
      </c>
      <c r="I271" s="12">
        <f t="shared" si="10"/>
        <v>2.8352490421455941E-2</v>
      </c>
      <c r="L271" s="82"/>
    </row>
    <row r="272" spans="2:12" x14ac:dyDescent="0.3">
      <c r="B272" s="10"/>
      <c r="C272" s="10">
        <v>265</v>
      </c>
      <c r="D272" s="10" t="s">
        <v>497</v>
      </c>
      <c r="E272" s="54">
        <v>1.99</v>
      </c>
      <c r="F272" s="10"/>
      <c r="G272" s="10">
        <v>1</v>
      </c>
      <c r="H272" s="12">
        <v>52</v>
      </c>
      <c r="I272" s="12">
        <f t="shared" si="10"/>
        <v>3.8269230769230771E-2</v>
      </c>
      <c r="L272" s="82"/>
    </row>
    <row r="273" spans="2:12" x14ac:dyDescent="0.3">
      <c r="B273" s="10"/>
      <c r="C273" s="10">
        <v>266</v>
      </c>
      <c r="D273" s="10" t="s">
        <v>498</v>
      </c>
      <c r="E273" s="54">
        <v>1.99</v>
      </c>
      <c r="F273" s="10"/>
      <c r="G273" s="10">
        <v>1</v>
      </c>
      <c r="H273" s="12">
        <v>52</v>
      </c>
      <c r="I273" s="12">
        <f t="shared" si="10"/>
        <v>3.8269230769230771E-2</v>
      </c>
      <c r="L273" s="82"/>
    </row>
    <row r="274" spans="2:12" x14ac:dyDescent="0.3">
      <c r="B274" s="10"/>
      <c r="C274" s="10">
        <v>267</v>
      </c>
      <c r="D274" s="10" t="s">
        <v>499</v>
      </c>
      <c r="E274" s="54">
        <v>4.49</v>
      </c>
      <c r="F274" s="10"/>
      <c r="G274" s="10">
        <v>1</v>
      </c>
      <c r="H274" s="12">
        <v>261</v>
      </c>
      <c r="I274" s="12">
        <f t="shared" si="10"/>
        <v>1.7203065134099617E-2</v>
      </c>
      <c r="L274" s="82"/>
    </row>
    <row r="275" spans="2:12" x14ac:dyDescent="0.3">
      <c r="B275" s="10"/>
      <c r="C275" s="10">
        <v>268</v>
      </c>
      <c r="D275" s="10" t="s">
        <v>172</v>
      </c>
      <c r="E275" s="54">
        <v>0</v>
      </c>
      <c r="F275" s="10"/>
      <c r="G275" s="10">
        <v>1</v>
      </c>
      <c r="H275" s="12">
        <v>104</v>
      </c>
      <c r="I275" s="12">
        <f t="shared" si="10"/>
        <v>0</v>
      </c>
      <c r="L275" s="82"/>
    </row>
    <row r="276" spans="2:12" x14ac:dyDescent="0.3">
      <c r="B276" s="10"/>
      <c r="C276" s="10">
        <v>269</v>
      </c>
      <c r="D276" s="10" t="s">
        <v>174</v>
      </c>
      <c r="E276" s="54">
        <v>14.99</v>
      </c>
      <c r="F276" s="10"/>
      <c r="G276" s="10">
        <v>1</v>
      </c>
      <c r="H276" s="12">
        <v>104</v>
      </c>
      <c r="I276" s="12">
        <f t="shared" si="10"/>
        <v>0.14413461538461539</v>
      </c>
      <c r="L276" s="82"/>
    </row>
    <row r="277" spans="2:12" x14ac:dyDescent="0.3">
      <c r="B277" s="10"/>
      <c r="C277" s="10">
        <v>270</v>
      </c>
      <c r="D277" s="10" t="s">
        <v>500</v>
      </c>
      <c r="E277" s="54">
        <v>1.47</v>
      </c>
      <c r="F277" s="10"/>
      <c r="G277" s="10">
        <v>1</v>
      </c>
      <c r="H277" s="12">
        <v>52</v>
      </c>
      <c r="I277" s="12">
        <f t="shared" si="10"/>
        <v>2.8269230769230769E-2</v>
      </c>
      <c r="L277" s="82"/>
    </row>
    <row r="278" spans="2:12" x14ac:dyDescent="0.3">
      <c r="B278" s="10"/>
      <c r="C278" s="10">
        <v>271</v>
      </c>
      <c r="D278" s="10" t="s">
        <v>176</v>
      </c>
      <c r="E278" s="54">
        <v>3.98</v>
      </c>
      <c r="F278" s="10"/>
      <c r="G278" s="10">
        <v>1</v>
      </c>
      <c r="H278" s="12">
        <v>104</v>
      </c>
      <c r="I278" s="12">
        <f t="shared" si="10"/>
        <v>3.8269230769230771E-2</v>
      </c>
      <c r="L278" s="82"/>
    </row>
    <row r="279" spans="2:12" x14ac:dyDescent="0.3">
      <c r="B279" s="10"/>
      <c r="C279" s="10">
        <v>272</v>
      </c>
      <c r="D279" s="10" t="s">
        <v>175</v>
      </c>
      <c r="E279" s="54">
        <v>99.99</v>
      </c>
      <c r="F279" s="10"/>
      <c r="G279" s="10">
        <v>1</v>
      </c>
      <c r="H279" s="12">
        <v>261</v>
      </c>
      <c r="I279" s="12">
        <f t="shared" si="10"/>
        <v>0.38310344827586207</v>
      </c>
      <c r="L279" s="82"/>
    </row>
    <row r="280" spans="2:12" x14ac:dyDescent="0.3">
      <c r="B280" s="10"/>
      <c r="C280" s="10">
        <v>273</v>
      </c>
      <c r="D280" s="10" t="s">
        <v>191</v>
      </c>
      <c r="E280" s="54">
        <v>2.31</v>
      </c>
      <c r="F280" s="10"/>
      <c r="G280" s="10">
        <v>1</v>
      </c>
      <c r="H280" s="12">
        <v>9</v>
      </c>
      <c r="I280" s="12">
        <f t="shared" si="10"/>
        <v>0.25666666666666665</v>
      </c>
      <c r="L280" s="82"/>
    </row>
    <row r="281" spans="2:12" x14ac:dyDescent="0.3">
      <c r="B281" s="10"/>
      <c r="C281" s="10">
        <v>274</v>
      </c>
      <c r="D281" s="10" t="s">
        <v>183</v>
      </c>
      <c r="E281" s="54">
        <v>0.42</v>
      </c>
      <c r="F281" s="10"/>
      <c r="G281" s="10">
        <v>1</v>
      </c>
      <c r="H281" s="12">
        <v>4</v>
      </c>
      <c r="I281" s="12">
        <f t="shared" si="10"/>
        <v>0.105</v>
      </c>
      <c r="L281" s="82"/>
    </row>
    <row r="282" spans="2:12" x14ac:dyDescent="0.3">
      <c r="B282" s="10"/>
      <c r="C282" s="10">
        <v>275</v>
      </c>
      <c r="D282" s="10" t="s">
        <v>504</v>
      </c>
      <c r="E282" s="54">
        <v>0.99</v>
      </c>
      <c r="F282" s="10"/>
      <c r="G282" s="10">
        <v>1</v>
      </c>
      <c r="H282" s="12">
        <v>4</v>
      </c>
      <c r="I282" s="12">
        <f t="shared" si="10"/>
        <v>0.2475</v>
      </c>
      <c r="L282" s="82"/>
    </row>
    <row r="283" spans="2:12" x14ac:dyDescent="0.3">
      <c r="B283" s="10"/>
      <c r="C283" s="10">
        <v>276</v>
      </c>
      <c r="D283" s="10" t="s">
        <v>190</v>
      </c>
      <c r="E283" s="54">
        <v>0.99</v>
      </c>
      <c r="F283" s="10"/>
      <c r="G283" s="10">
        <v>1</v>
      </c>
      <c r="H283" s="12">
        <v>52</v>
      </c>
      <c r="I283" s="12">
        <f t="shared" si="10"/>
        <v>1.9038461538461539E-2</v>
      </c>
      <c r="L283" s="82"/>
    </row>
    <row r="284" spans="2:12" x14ac:dyDescent="0.3">
      <c r="B284" s="10"/>
      <c r="C284" s="10">
        <v>277</v>
      </c>
      <c r="D284" s="10" t="s">
        <v>505</v>
      </c>
      <c r="E284" s="54">
        <v>2.31</v>
      </c>
      <c r="F284" s="10"/>
      <c r="G284" s="10">
        <v>1</v>
      </c>
      <c r="H284" s="12">
        <v>13</v>
      </c>
      <c r="I284" s="12">
        <f t="shared" ref="I284:I315" si="11">+(E284*G284)/H284</f>
        <v>0.1776923076923077</v>
      </c>
      <c r="L284" s="82"/>
    </row>
    <row r="285" spans="2:12" x14ac:dyDescent="0.3">
      <c r="B285" s="10"/>
      <c r="C285" s="10">
        <v>278</v>
      </c>
      <c r="D285" s="10" t="s">
        <v>501</v>
      </c>
      <c r="E285" s="54">
        <v>0.99</v>
      </c>
      <c r="F285" s="10"/>
      <c r="G285" s="10">
        <v>1</v>
      </c>
      <c r="H285" s="12">
        <v>10</v>
      </c>
      <c r="I285" s="12">
        <f t="shared" si="11"/>
        <v>9.9000000000000005E-2</v>
      </c>
      <c r="L285" s="82"/>
    </row>
    <row r="286" spans="2:12" x14ac:dyDescent="0.3">
      <c r="B286" s="10"/>
      <c r="C286" s="10">
        <v>279</v>
      </c>
      <c r="D286" s="10" t="s">
        <v>502</v>
      </c>
      <c r="E286" s="54">
        <v>0.63</v>
      </c>
      <c r="F286" s="10"/>
      <c r="G286" s="10">
        <v>1</v>
      </c>
      <c r="H286" s="12">
        <v>8</v>
      </c>
      <c r="I286" s="12">
        <f t="shared" si="11"/>
        <v>7.8750000000000001E-2</v>
      </c>
      <c r="L286" s="82"/>
    </row>
    <row r="287" spans="2:12" x14ac:dyDescent="0.3">
      <c r="B287" s="10"/>
      <c r="C287" s="10">
        <v>280</v>
      </c>
      <c r="D287" s="10" t="s">
        <v>178</v>
      </c>
      <c r="E287" s="54">
        <v>0.84</v>
      </c>
      <c r="F287" s="10"/>
      <c r="G287" s="10">
        <v>1</v>
      </c>
      <c r="H287" s="12">
        <v>26</v>
      </c>
      <c r="I287" s="12">
        <f t="shared" si="11"/>
        <v>3.2307692307692308E-2</v>
      </c>
      <c r="L287" s="82"/>
    </row>
    <row r="288" spans="2:12" x14ac:dyDescent="0.3">
      <c r="B288" s="10"/>
      <c r="C288" s="10">
        <v>281</v>
      </c>
      <c r="D288" s="10" t="s">
        <v>503</v>
      </c>
      <c r="E288" s="54">
        <v>1.5</v>
      </c>
      <c r="F288" s="10"/>
      <c r="G288" s="10">
        <v>1</v>
      </c>
      <c r="H288" s="12">
        <v>4</v>
      </c>
      <c r="I288" s="12">
        <f t="shared" si="11"/>
        <v>0.375</v>
      </c>
      <c r="L288" s="82"/>
    </row>
    <row r="289" spans="2:12" x14ac:dyDescent="0.3">
      <c r="B289" s="10"/>
      <c r="C289" s="10">
        <v>282</v>
      </c>
      <c r="D289" s="10" t="s">
        <v>179</v>
      </c>
      <c r="E289" s="54">
        <v>2</v>
      </c>
      <c r="F289" s="10"/>
      <c r="G289" s="10">
        <v>1</v>
      </c>
      <c r="H289" s="12">
        <v>4</v>
      </c>
      <c r="I289" s="12">
        <f t="shared" si="11"/>
        <v>0.5</v>
      </c>
      <c r="L289" s="82"/>
    </row>
    <row r="290" spans="2:12" x14ac:dyDescent="0.3">
      <c r="B290" s="10"/>
      <c r="C290" s="10">
        <v>283</v>
      </c>
      <c r="D290" s="10" t="s">
        <v>189</v>
      </c>
      <c r="E290" s="54">
        <v>1.42</v>
      </c>
      <c r="F290" s="10"/>
      <c r="G290" s="10">
        <v>1</v>
      </c>
      <c r="H290" s="12">
        <v>4</v>
      </c>
      <c r="I290" s="12">
        <f t="shared" si="11"/>
        <v>0.35499999999999998</v>
      </c>
      <c r="L290" s="82"/>
    </row>
    <row r="291" spans="2:12" x14ac:dyDescent="0.3">
      <c r="B291" s="10"/>
      <c r="C291" s="10">
        <v>284</v>
      </c>
      <c r="D291" s="10" t="s">
        <v>506</v>
      </c>
      <c r="E291" s="54">
        <v>1.31</v>
      </c>
      <c r="F291" s="10"/>
      <c r="G291" s="10">
        <v>1</v>
      </c>
      <c r="H291" s="12">
        <v>9</v>
      </c>
      <c r="I291" s="12">
        <f t="shared" si="11"/>
        <v>0.14555555555555555</v>
      </c>
      <c r="L291" s="82"/>
    </row>
    <row r="292" spans="2:12" x14ac:dyDescent="0.3">
      <c r="B292" s="10"/>
      <c r="C292" s="10">
        <v>285</v>
      </c>
      <c r="D292" s="10" t="s">
        <v>186</v>
      </c>
      <c r="E292" s="54">
        <v>2.63</v>
      </c>
      <c r="F292" s="10"/>
      <c r="G292" s="10">
        <v>1</v>
      </c>
      <c r="H292" s="12">
        <v>13</v>
      </c>
      <c r="I292" s="12">
        <f t="shared" si="11"/>
        <v>0.2023076923076923</v>
      </c>
      <c r="L292" s="82"/>
    </row>
    <row r="293" spans="2:12" x14ac:dyDescent="0.3">
      <c r="B293" s="10"/>
      <c r="C293" s="10">
        <v>286</v>
      </c>
      <c r="D293" s="10" t="s">
        <v>507</v>
      </c>
      <c r="E293" s="54">
        <v>13</v>
      </c>
      <c r="F293" s="10"/>
      <c r="G293" s="10">
        <v>1</v>
      </c>
      <c r="H293" s="12">
        <v>261</v>
      </c>
      <c r="I293" s="12">
        <f t="shared" si="11"/>
        <v>4.9808429118773943E-2</v>
      </c>
      <c r="L293" s="82"/>
    </row>
    <row r="294" spans="2:12" x14ac:dyDescent="0.3">
      <c r="B294" s="10"/>
      <c r="C294" s="10">
        <v>287</v>
      </c>
      <c r="D294" s="10" t="s">
        <v>508</v>
      </c>
      <c r="E294" s="54">
        <v>8</v>
      </c>
      <c r="F294" s="10"/>
      <c r="G294" s="10">
        <v>1</v>
      </c>
      <c r="H294" s="12">
        <v>261</v>
      </c>
      <c r="I294" s="12">
        <f t="shared" si="11"/>
        <v>3.0651340996168581E-2</v>
      </c>
      <c r="L294" s="82"/>
    </row>
    <row r="295" spans="2:12" x14ac:dyDescent="0.3">
      <c r="B295" s="10"/>
      <c r="C295" s="10">
        <v>288</v>
      </c>
      <c r="D295" s="10" t="s">
        <v>377</v>
      </c>
      <c r="E295" s="54">
        <v>8.5</v>
      </c>
      <c r="F295" s="10"/>
      <c r="G295" s="10">
        <v>1</v>
      </c>
      <c r="H295" s="12">
        <v>521</v>
      </c>
      <c r="I295" s="12">
        <f t="shared" si="11"/>
        <v>1.6314779270633396E-2</v>
      </c>
      <c r="L295" s="82"/>
    </row>
    <row r="296" spans="2:12" x14ac:dyDescent="0.3">
      <c r="B296" s="10"/>
      <c r="C296" s="10">
        <v>289</v>
      </c>
      <c r="D296" s="10" t="s">
        <v>378</v>
      </c>
      <c r="E296" s="54">
        <v>1.35</v>
      </c>
      <c r="F296" s="10"/>
      <c r="G296" s="10">
        <v>1</v>
      </c>
      <c r="H296" s="12">
        <v>52</v>
      </c>
      <c r="I296" s="12">
        <f t="shared" si="11"/>
        <v>2.5961538461538463E-2</v>
      </c>
      <c r="L296" s="82"/>
    </row>
    <row r="297" spans="2:12" x14ac:dyDescent="0.3">
      <c r="B297" s="10"/>
      <c r="C297" s="10">
        <v>290</v>
      </c>
      <c r="D297" s="10" t="s">
        <v>116</v>
      </c>
      <c r="E297" s="54">
        <v>2</v>
      </c>
      <c r="F297" s="10"/>
      <c r="G297" s="10">
        <v>1</v>
      </c>
      <c r="H297" s="12">
        <v>521</v>
      </c>
      <c r="I297" s="12">
        <f t="shared" si="11"/>
        <v>3.838771593090211E-3</v>
      </c>
      <c r="L297" s="82"/>
    </row>
    <row r="298" spans="2:12" x14ac:dyDescent="0.3">
      <c r="B298" s="10"/>
      <c r="C298" s="10">
        <v>291</v>
      </c>
      <c r="D298" s="10" t="s">
        <v>468</v>
      </c>
      <c r="E298" s="54">
        <v>28</v>
      </c>
      <c r="F298" s="10"/>
      <c r="G298" s="10">
        <v>1</v>
      </c>
      <c r="H298" s="12">
        <v>261</v>
      </c>
      <c r="I298" s="12">
        <f t="shared" si="11"/>
        <v>0.10727969348659004</v>
      </c>
      <c r="L298" s="82"/>
    </row>
    <row r="299" spans="2:12" x14ac:dyDescent="0.3">
      <c r="B299" s="10"/>
      <c r="C299" s="10">
        <v>292</v>
      </c>
      <c r="D299" s="10" t="s">
        <v>192</v>
      </c>
      <c r="E299" s="54">
        <v>28</v>
      </c>
      <c r="F299" s="10"/>
      <c r="G299" s="10">
        <v>1</v>
      </c>
      <c r="H299" s="12">
        <v>521</v>
      </c>
      <c r="I299" s="12">
        <f t="shared" si="11"/>
        <v>5.3742802303262956E-2</v>
      </c>
      <c r="L299" s="82"/>
    </row>
    <row r="300" spans="2:12" x14ac:dyDescent="0.3">
      <c r="B300" s="10"/>
      <c r="C300" s="10">
        <v>293</v>
      </c>
      <c r="D300" s="10" t="s">
        <v>509</v>
      </c>
      <c r="E300" s="54">
        <v>4.99</v>
      </c>
      <c r="F300" s="10"/>
      <c r="G300" s="10">
        <v>1</v>
      </c>
      <c r="H300" s="12">
        <v>156</v>
      </c>
      <c r="I300" s="12">
        <f t="shared" si="11"/>
        <v>3.1987179487179489E-2</v>
      </c>
      <c r="L300" s="82"/>
    </row>
    <row r="301" spans="2:12" x14ac:dyDescent="0.3">
      <c r="B301" s="10"/>
      <c r="C301" s="10">
        <v>294</v>
      </c>
      <c r="D301" s="10" t="s">
        <v>200</v>
      </c>
      <c r="E301" s="54">
        <v>8.99</v>
      </c>
      <c r="F301" s="10"/>
      <c r="G301" s="10">
        <v>1</v>
      </c>
      <c r="H301" s="12">
        <v>26</v>
      </c>
      <c r="I301" s="12">
        <f t="shared" si="11"/>
        <v>0.34576923076923077</v>
      </c>
      <c r="L301" s="82"/>
    </row>
    <row r="302" spans="2:12" x14ac:dyDescent="0.3">
      <c r="B302" s="10"/>
      <c r="C302" s="10">
        <v>295</v>
      </c>
      <c r="D302" s="10" t="s">
        <v>510</v>
      </c>
      <c r="E302" s="54">
        <v>18</v>
      </c>
      <c r="F302" s="10"/>
      <c r="G302" s="10">
        <v>2</v>
      </c>
      <c r="H302" s="12">
        <v>156</v>
      </c>
      <c r="I302" s="12">
        <f t="shared" si="11"/>
        <v>0.23076923076923078</v>
      </c>
      <c r="L302" s="82"/>
    </row>
    <row r="303" spans="2:12" x14ac:dyDescent="0.3">
      <c r="B303" s="10"/>
      <c r="C303" s="10">
        <v>296</v>
      </c>
      <c r="D303" s="10" t="s">
        <v>511</v>
      </c>
      <c r="E303" s="54">
        <v>12</v>
      </c>
      <c r="F303" s="10"/>
      <c r="G303" s="10">
        <v>2</v>
      </c>
      <c r="H303" s="12">
        <v>156</v>
      </c>
      <c r="I303" s="12">
        <f t="shared" si="11"/>
        <v>0.15384615384615385</v>
      </c>
      <c r="L303" s="82"/>
    </row>
    <row r="304" spans="2:12" x14ac:dyDescent="0.3">
      <c r="B304" s="10"/>
      <c r="C304" s="10">
        <v>297</v>
      </c>
      <c r="D304" s="10" t="s">
        <v>512</v>
      </c>
      <c r="E304" s="54">
        <v>6</v>
      </c>
      <c r="F304" s="10"/>
      <c r="G304" s="10">
        <v>2</v>
      </c>
      <c r="H304" s="12">
        <v>156</v>
      </c>
      <c r="I304" s="12">
        <f t="shared" si="11"/>
        <v>7.6923076923076927E-2</v>
      </c>
      <c r="L304" s="82"/>
    </row>
    <row r="305" spans="2:12" x14ac:dyDescent="0.3">
      <c r="B305" s="10"/>
      <c r="C305" s="10">
        <v>298</v>
      </c>
      <c r="D305" s="10" t="s">
        <v>513</v>
      </c>
      <c r="E305" s="54">
        <v>2</v>
      </c>
      <c r="F305" s="10"/>
      <c r="G305" s="10">
        <v>2</v>
      </c>
      <c r="H305" s="12">
        <v>156</v>
      </c>
      <c r="I305" s="12">
        <f t="shared" si="11"/>
        <v>2.564102564102564E-2</v>
      </c>
      <c r="L305" s="82"/>
    </row>
    <row r="306" spans="2:12" x14ac:dyDescent="0.3">
      <c r="B306" s="10"/>
      <c r="C306" s="10">
        <v>299</v>
      </c>
      <c r="D306" s="10" t="s">
        <v>628</v>
      </c>
      <c r="E306" s="54">
        <v>12</v>
      </c>
      <c r="F306" s="10"/>
      <c r="G306" s="10">
        <v>2</v>
      </c>
      <c r="H306" s="12">
        <v>156</v>
      </c>
      <c r="I306" s="12">
        <f t="shared" si="11"/>
        <v>0.15384615384615385</v>
      </c>
      <c r="L306" s="82"/>
    </row>
    <row r="307" spans="2:12" x14ac:dyDescent="0.3">
      <c r="B307" s="10"/>
      <c r="C307" s="10">
        <v>300</v>
      </c>
      <c r="D307" s="10" t="s">
        <v>629</v>
      </c>
      <c r="E307" s="54">
        <v>2</v>
      </c>
      <c r="F307" s="10"/>
      <c r="G307" s="10">
        <v>2</v>
      </c>
      <c r="H307" s="12">
        <v>156</v>
      </c>
      <c r="I307" s="12">
        <f t="shared" si="11"/>
        <v>2.564102564102564E-2</v>
      </c>
      <c r="L307" s="82"/>
    </row>
    <row r="308" spans="2:12" x14ac:dyDescent="0.3">
      <c r="B308" s="10"/>
      <c r="C308" s="10">
        <v>301</v>
      </c>
      <c r="D308" s="10" t="s">
        <v>630</v>
      </c>
      <c r="E308" s="54">
        <v>0.63</v>
      </c>
      <c r="F308" s="10"/>
      <c r="G308" s="10">
        <v>2</v>
      </c>
      <c r="H308" s="12">
        <v>156</v>
      </c>
      <c r="I308" s="12">
        <f t="shared" si="11"/>
        <v>8.076923076923077E-3</v>
      </c>
      <c r="L308" s="82"/>
    </row>
    <row r="309" spans="2:12" x14ac:dyDescent="0.3">
      <c r="B309" s="10"/>
      <c r="C309" s="10">
        <v>302</v>
      </c>
      <c r="D309" s="10" t="s">
        <v>196</v>
      </c>
      <c r="E309" s="54">
        <v>7</v>
      </c>
      <c r="F309" s="10"/>
      <c r="G309" s="10">
        <v>1</v>
      </c>
      <c r="H309" s="12">
        <v>521</v>
      </c>
      <c r="I309" s="12">
        <f t="shared" si="11"/>
        <v>1.3435700575815739E-2</v>
      </c>
      <c r="L309" s="82"/>
    </row>
    <row r="310" spans="2:12" x14ac:dyDescent="0.3">
      <c r="B310" s="10"/>
      <c r="C310" s="10">
        <v>303</v>
      </c>
      <c r="D310" s="10" t="s">
        <v>515</v>
      </c>
      <c r="E310" s="54">
        <v>7</v>
      </c>
      <c r="F310" s="10"/>
      <c r="G310" s="10">
        <v>1</v>
      </c>
      <c r="H310" s="12">
        <v>156</v>
      </c>
      <c r="I310" s="12">
        <f t="shared" si="11"/>
        <v>4.4871794871794872E-2</v>
      </c>
      <c r="L310" s="82"/>
    </row>
    <row r="311" spans="2:12" x14ac:dyDescent="0.3">
      <c r="B311" s="10"/>
      <c r="C311" s="10">
        <v>304</v>
      </c>
      <c r="D311" s="10" t="s">
        <v>198</v>
      </c>
      <c r="E311" s="54">
        <v>12</v>
      </c>
      <c r="F311" s="10"/>
      <c r="G311" s="10">
        <v>1</v>
      </c>
      <c r="H311" s="12">
        <v>52</v>
      </c>
      <c r="I311" s="12">
        <f t="shared" si="11"/>
        <v>0.23076923076923078</v>
      </c>
      <c r="L311" s="82"/>
    </row>
    <row r="312" spans="2:12" x14ac:dyDescent="0.3">
      <c r="B312" s="10"/>
      <c r="C312" s="10">
        <v>305</v>
      </c>
      <c r="D312" s="10" t="s">
        <v>514</v>
      </c>
      <c r="E312" s="54">
        <v>2</v>
      </c>
      <c r="F312" s="10"/>
      <c r="G312" s="10">
        <v>1</v>
      </c>
      <c r="H312" s="12">
        <v>521</v>
      </c>
      <c r="I312" s="12">
        <f t="shared" si="11"/>
        <v>3.838771593090211E-3</v>
      </c>
      <c r="L312" s="82"/>
    </row>
    <row r="313" spans="2:12" x14ac:dyDescent="0.3">
      <c r="B313" s="10"/>
      <c r="C313" s="10">
        <v>306</v>
      </c>
      <c r="D313" s="10" t="s">
        <v>189</v>
      </c>
      <c r="E313" s="54">
        <v>0.63</v>
      </c>
      <c r="F313" s="10"/>
      <c r="G313" s="10">
        <v>1</v>
      </c>
      <c r="H313" s="12">
        <v>3</v>
      </c>
      <c r="I313" s="12">
        <f t="shared" si="11"/>
        <v>0.21</v>
      </c>
      <c r="L313" s="82"/>
    </row>
    <row r="314" spans="2:12" x14ac:dyDescent="0.3">
      <c r="B314" s="10"/>
      <c r="C314" s="10">
        <v>307</v>
      </c>
      <c r="D314" s="10" t="s">
        <v>162</v>
      </c>
      <c r="E314" s="54">
        <v>6</v>
      </c>
      <c r="F314" s="10"/>
      <c r="G314" s="10">
        <v>1</v>
      </c>
      <c r="H314" s="12">
        <v>521</v>
      </c>
      <c r="I314" s="12">
        <f t="shared" si="11"/>
        <v>1.1516314779270634E-2</v>
      </c>
      <c r="L314" s="82"/>
    </row>
    <row r="315" spans="2:12" x14ac:dyDescent="0.3">
      <c r="B315" s="10"/>
      <c r="C315" s="10">
        <v>308</v>
      </c>
      <c r="D315" s="10" t="s">
        <v>516</v>
      </c>
      <c r="E315" s="54">
        <v>9.99</v>
      </c>
      <c r="F315" s="10"/>
      <c r="G315" s="10">
        <v>1</v>
      </c>
      <c r="H315" s="12">
        <v>261</v>
      </c>
      <c r="I315" s="12">
        <f t="shared" si="11"/>
        <v>3.8275862068965515E-2</v>
      </c>
      <c r="L315" s="82"/>
    </row>
    <row r="316" spans="2:12" x14ac:dyDescent="0.3">
      <c r="B316" s="10"/>
      <c r="C316" s="10">
        <v>309</v>
      </c>
      <c r="D316" s="10" t="s">
        <v>115</v>
      </c>
      <c r="E316" s="54">
        <v>5</v>
      </c>
      <c r="F316" s="10"/>
      <c r="G316" s="10">
        <v>1</v>
      </c>
      <c r="H316" s="12">
        <v>417</v>
      </c>
      <c r="I316" s="12">
        <f t="shared" ref="I316:I322" si="12">+(E316*G316)/H316</f>
        <v>1.1990407673860911E-2</v>
      </c>
      <c r="L316" s="82"/>
    </row>
    <row r="317" spans="2:12" x14ac:dyDescent="0.3">
      <c r="B317" s="10"/>
      <c r="C317" s="10">
        <v>310</v>
      </c>
      <c r="D317" s="10" t="s">
        <v>116</v>
      </c>
      <c r="E317" s="54">
        <v>2</v>
      </c>
      <c r="F317" s="10"/>
      <c r="G317" s="10">
        <v>1</v>
      </c>
      <c r="H317" s="12">
        <v>521</v>
      </c>
      <c r="I317" s="12">
        <f t="shared" si="12"/>
        <v>3.838771593090211E-3</v>
      </c>
      <c r="L317" s="82"/>
    </row>
    <row r="318" spans="2:12" x14ac:dyDescent="0.3">
      <c r="B318" s="10"/>
      <c r="C318" s="10">
        <v>311</v>
      </c>
      <c r="D318" s="10" t="s">
        <v>117</v>
      </c>
      <c r="E318" s="54">
        <v>20</v>
      </c>
      <c r="F318" s="10"/>
      <c r="G318" s="10">
        <v>1</v>
      </c>
      <c r="H318" s="12">
        <v>521</v>
      </c>
      <c r="I318" s="12">
        <f t="shared" si="12"/>
        <v>3.8387715930902108E-2</v>
      </c>
      <c r="L318" s="82"/>
    </row>
    <row r="319" spans="2:12" x14ac:dyDescent="0.3">
      <c r="B319" s="10"/>
      <c r="C319" s="10">
        <v>312</v>
      </c>
      <c r="D319" s="10" t="s">
        <v>118</v>
      </c>
      <c r="E319" s="54">
        <v>25</v>
      </c>
      <c r="F319" s="10"/>
      <c r="G319" s="10">
        <v>1</v>
      </c>
      <c r="H319" s="12">
        <v>521</v>
      </c>
      <c r="I319" s="12">
        <f t="shared" si="12"/>
        <v>4.7984644913627639E-2</v>
      </c>
      <c r="L319" s="82"/>
    </row>
    <row r="320" spans="2:12" x14ac:dyDescent="0.3">
      <c r="B320" s="10"/>
      <c r="C320" s="10">
        <v>313</v>
      </c>
      <c r="D320" s="10" t="s">
        <v>120</v>
      </c>
      <c r="E320" s="54">
        <v>15</v>
      </c>
      <c r="F320" s="10"/>
      <c r="G320" s="10">
        <v>1</v>
      </c>
      <c r="H320" s="12">
        <v>521</v>
      </c>
      <c r="I320" s="12">
        <f t="shared" si="12"/>
        <v>2.8790786948176585E-2</v>
      </c>
      <c r="L320" s="82"/>
    </row>
    <row r="321" spans="2:12" x14ac:dyDescent="0.3">
      <c r="B321" s="10"/>
      <c r="C321" s="10">
        <v>314</v>
      </c>
      <c r="D321" s="10" t="s">
        <v>121</v>
      </c>
      <c r="E321" s="54">
        <v>7.79</v>
      </c>
      <c r="F321" s="10"/>
      <c r="G321" s="10">
        <v>1</v>
      </c>
      <c r="H321" s="12">
        <v>521</v>
      </c>
      <c r="I321" s="12">
        <f t="shared" si="12"/>
        <v>1.4952015355086373E-2</v>
      </c>
      <c r="L321" s="82"/>
    </row>
    <row r="322" spans="2:12" x14ac:dyDescent="0.3">
      <c r="B322" s="10"/>
      <c r="C322" s="10">
        <v>315</v>
      </c>
      <c r="D322" s="10" t="s">
        <v>201</v>
      </c>
      <c r="E322" s="54">
        <v>79.98</v>
      </c>
      <c r="F322" s="10"/>
      <c r="G322" s="10">
        <v>1</v>
      </c>
      <c r="H322" s="12">
        <v>1043</v>
      </c>
      <c r="I322" s="12">
        <f t="shared" si="12"/>
        <v>7.6682646212847552E-2</v>
      </c>
      <c r="L322" s="82"/>
    </row>
    <row r="323" spans="2:12" x14ac:dyDescent="0.3">
      <c r="B323" s="10"/>
      <c r="C323" s="10">
        <v>316</v>
      </c>
      <c r="D323" s="10" t="s">
        <v>517</v>
      </c>
      <c r="E323" s="54">
        <v>195</v>
      </c>
      <c r="F323" s="10"/>
      <c r="G323" s="10">
        <v>1</v>
      </c>
      <c r="H323" s="12">
        <v>417.14</v>
      </c>
      <c r="I323" s="12">
        <f>+(E323*G323)/H323</f>
        <v>0.46746895526681692</v>
      </c>
      <c r="L323" s="82"/>
    </row>
    <row r="324" spans="2:12" x14ac:dyDescent="0.3">
      <c r="B324" s="10"/>
      <c r="C324" s="10">
        <v>317</v>
      </c>
      <c r="D324" s="10" t="s">
        <v>518</v>
      </c>
      <c r="E324" s="54">
        <v>30</v>
      </c>
      <c r="F324" s="10"/>
      <c r="G324" s="10">
        <v>2</v>
      </c>
      <c r="H324" s="12">
        <v>521</v>
      </c>
      <c r="I324" s="12">
        <f t="shared" ref="I324:I345" si="13">+(E324*G324)/H324</f>
        <v>0.11516314779270634</v>
      </c>
      <c r="L324" s="82"/>
    </row>
    <row r="325" spans="2:12" x14ac:dyDescent="0.3">
      <c r="B325" s="10"/>
      <c r="C325" s="10">
        <v>318</v>
      </c>
      <c r="D325" s="10" t="s">
        <v>519</v>
      </c>
      <c r="E325" s="54">
        <v>72</v>
      </c>
      <c r="F325" s="10"/>
      <c r="G325" s="10">
        <v>2</v>
      </c>
      <c r="H325" s="12">
        <v>521</v>
      </c>
      <c r="I325" s="12">
        <f t="shared" si="13"/>
        <v>0.27639155470249521</v>
      </c>
      <c r="L325" s="82"/>
    </row>
    <row r="326" spans="2:12" x14ac:dyDescent="0.3">
      <c r="B326" s="10"/>
      <c r="C326" s="10">
        <v>319</v>
      </c>
      <c r="D326" s="10" t="s">
        <v>203</v>
      </c>
      <c r="E326" s="54">
        <v>175</v>
      </c>
      <c r="F326" s="10"/>
      <c r="G326" s="10">
        <v>2</v>
      </c>
      <c r="H326" s="12">
        <v>521</v>
      </c>
      <c r="I326" s="12">
        <f t="shared" si="13"/>
        <v>0.67178502879078694</v>
      </c>
      <c r="L326" s="82"/>
    </row>
    <row r="327" spans="2:12" x14ac:dyDescent="0.3">
      <c r="B327" s="10"/>
      <c r="C327" s="10">
        <v>320</v>
      </c>
      <c r="D327" s="10" t="s">
        <v>631</v>
      </c>
      <c r="E327" s="54">
        <v>12</v>
      </c>
      <c r="F327" s="10"/>
      <c r="G327" s="10">
        <v>2</v>
      </c>
      <c r="H327" s="12">
        <v>521</v>
      </c>
      <c r="I327" s="12">
        <f t="shared" si="13"/>
        <v>4.6065259117082535E-2</v>
      </c>
      <c r="L327" s="82"/>
    </row>
    <row r="328" spans="2:12" x14ac:dyDescent="0.3">
      <c r="B328" s="10"/>
      <c r="C328" s="10">
        <v>321</v>
      </c>
      <c r="D328" s="10" t="s">
        <v>116</v>
      </c>
      <c r="E328" s="54">
        <v>2</v>
      </c>
      <c r="F328" s="10"/>
      <c r="G328" s="10">
        <v>1</v>
      </c>
      <c r="H328" s="12">
        <v>261</v>
      </c>
      <c r="I328" s="12">
        <f t="shared" si="13"/>
        <v>7.6628352490421452E-3</v>
      </c>
      <c r="L328" s="82"/>
    </row>
    <row r="329" spans="2:12" x14ac:dyDescent="0.3">
      <c r="B329" s="10"/>
      <c r="C329" s="10">
        <v>322</v>
      </c>
      <c r="D329" s="10" t="s">
        <v>520</v>
      </c>
      <c r="E329" s="54">
        <v>25</v>
      </c>
      <c r="F329" s="10"/>
      <c r="G329" s="10">
        <v>1</v>
      </c>
      <c r="H329" s="12">
        <v>521</v>
      </c>
      <c r="I329" s="12">
        <f t="shared" si="13"/>
        <v>4.7984644913627639E-2</v>
      </c>
      <c r="L329" s="82"/>
    </row>
    <row r="330" spans="2:12" x14ac:dyDescent="0.3">
      <c r="B330" s="10"/>
      <c r="C330" s="10">
        <v>323</v>
      </c>
      <c r="D330" s="10" t="s">
        <v>521</v>
      </c>
      <c r="E330" s="54">
        <v>19.5</v>
      </c>
      <c r="F330" s="10"/>
      <c r="G330" s="10">
        <v>2</v>
      </c>
      <c r="H330" s="12">
        <v>52</v>
      </c>
      <c r="I330" s="12">
        <f t="shared" si="13"/>
        <v>0.75</v>
      </c>
      <c r="L330" s="82"/>
    </row>
    <row r="331" spans="2:12" x14ac:dyDescent="0.3">
      <c r="B331" s="10"/>
      <c r="C331" s="10">
        <v>324</v>
      </c>
      <c r="D331" s="10" t="s">
        <v>522</v>
      </c>
      <c r="E331" s="54">
        <v>17.5</v>
      </c>
      <c r="F331" s="10"/>
      <c r="G331" s="10">
        <v>1</v>
      </c>
      <c r="H331" s="12">
        <v>261</v>
      </c>
      <c r="I331" s="12">
        <f t="shared" si="13"/>
        <v>6.7049808429118771E-2</v>
      </c>
      <c r="L331" s="82"/>
    </row>
    <row r="332" spans="2:12" x14ac:dyDescent="0.3">
      <c r="B332" s="10"/>
      <c r="C332" s="10">
        <v>325</v>
      </c>
      <c r="D332" s="10" t="s">
        <v>207</v>
      </c>
      <c r="E332" s="54">
        <v>7.5</v>
      </c>
      <c r="F332" s="10"/>
      <c r="G332" s="10">
        <v>2</v>
      </c>
      <c r="H332" s="12">
        <v>261</v>
      </c>
      <c r="I332" s="12">
        <f t="shared" si="13"/>
        <v>5.7471264367816091E-2</v>
      </c>
      <c r="L332" s="82"/>
    </row>
    <row r="333" spans="2:12" x14ac:dyDescent="0.3">
      <c r="B333" s="10"/>
      <c r="C333" s="10">
        <v>326</v>
      </c>
      <c r="D333" s="10" t="s">
        <v>211</v>
      </c>
      <c r="E333" s="54">
        <v>7.5</v>
      </c>
      <c r="F333" s="10"/>
      <c r="G333" s="10">
        <v>2</v>
      </c>
      <c r="H333" s="12">
        <v>52</v>
      </c>
      <c r="I333" s="12">
        <f t="shared" si="13"/>
        <v>0.28846153846153844</v>
      </c>
      <c r="L333" s="82"/>
    </row>
    <row r="334" spans="2:12" x14ac:dyDescent="0.3">
      <c r="B334" s="10"/>
      <c r="C334" s="10">
        <v>327</v>
      </c>
      <c r="D334" s="10" t="s">
        <v>523</v>
      </c>
      <c r="E334" s="54">
        <v>10</v>
      </c>
      <c r="F334" s="10"/>
      <c r="G334" s="10">
        <v>2</v>
      </c>
      <c r="H334" s="12">
        <v>52</v>
      </c>
      <c r="I334" s="12">
        <f t="shared" si="13"/>
        <v>0.38461538461538464</v>
      </c>
      <c r="L334" s="82"/>
    </row>
    <row r="335" spans="2:12" x14ac:dyDescent="0.3">
      <c r="B335" s="10"/>
      <c r="C335" s="10">
        <v>328</v>
      </c>
      <c r="D335" s="10" t="s">
        <v>115</v>
      </c>
      <c r="E335" s="54">
        <v>5</v>
      </c>
      <c r="F335" s="10"/>
      <c r="G335" s="10">
        <v>1</v>
      </c>
      <c r="H335" s="12">
        <v>417</v>
      </c>
      <c r="I335" s="12">
        <f t="shared" si="13"/>
        <v>1.1990407673860911E-2</v>
      </c>
      <c r="L335" s="82"/>
    </row>
    <row r="336" spans="2:12" x14ac:dyDescent="0.3">
      <c r="B336" s="10"/>
      <c r="C336" s="10">
        <v>329</v>
      </c>
      <c r="D336" s="10" t="s">
        <v>116</v>
      </c>
      <c r="E336" s="54">
        <v>2</v>
      </c>
      <c r="F336" s="10"/>
      <c r="G336" s="10">
        <v>1</v>
      </c>
      <c r="H336" s="12">
        <v>521</v>
      </c>
      <c r="I336" s="12">
        <f t="shared" si="13"/>
        <v>3.838771593090211E-3</v>
      </c>
      <c r="L336" s="82"/>
    </row>
    <row r="337" spans="2:12" x14ac:dyDescent="0.3">
      <c r="B337" s="10"/>
      <c r="C337" s="10">
        <v>330</v>
      </c>
      <c r="D337" s="10" t="s">
        <v>117</v>
      </c>
      <c r="E337" s="54">
        <v>20</v>
      </c>
      <c r="F337" s="10"/>
      <c r="G337" s="10">
        <v>1</v>
      </c>
      <c r="H337" s="12">
        <v>521</v>
      </c>
      <c r="I337" s="12">
        <f t="shared" si="13"/>
        <v>3.8387715930902108E-2</v>
      </c>
      <c r="L337" s="82"/>
    </row>
    <row r="338" spans="2:12" x14ac:dyDescent="0.3">
      <c r="B338" s="10"/>
      <c r="C338" s="10">
        <v>331</v>
      </c>
      <c r="D338" s="10" t="s">
        <v>118</v>
      </c>
      <c r="E338" s="54">
        <v>25</v>
      </c>
      <c r="F338" s="10"/>
      <c r="G338" s="10">
        <v>1</v>
      </c>
      <c r="H338" s="12">
        <v>521</v>
      </c>
      <c r="I338" s="12">
        <f t="shared" si="13"/>
        <v>4.7984644913627639E-2</v>
      </c>
      <c r="L338" s="82"/>
    </row>
    <row r="339" spans="2:12" x14ac:dyDescent="0.3">
      <c r="B339" s="10"/>
      <c r="C339" s="10">
        <v>332</v>
      </c>
      <c r="D339" s="10" t="s">
        <v>120</v>
      </c>
      <c r="E339" s="54">
        <v>15</v>
      </c>
      <c r="F339" s="10"/>
      <c r="G339" s="10">
        <v>1</v>
      </c>
      <c r="H339" s="12">
        <v>521</v>
      </c>
      <c r="I339" s="12">
        <f t="shared" si="13"/>
        <v>2.8790786948176585E-2</v>
      </c>
      <c r="L339" s="82"/>
    </row>
    <row r="340" spans="2:12" x14ac:dyDescent="0.3">
      <c r="B340" s="10"/>
      <c r="C340" s="10">
        <v>333</v>
      </c>
      <c r="D340" s="10" t="s">
        <v>121</v>
      </c>
      <c r="E340" s="54">
        <v>7.79</v>
      </c>
      <c r="F340" s="10"/>
      <c r="G340" s="10">
        <v>1</v>
      </c>
      <c r="H340" s="12">
        <v>521</v>
      </c>
      <c r="I340" s="12">
        <f t="shared" si="13"/>
        <v>1.4952015355086373E-2</v>
      </c>
      <c r="L340" s="82"/>
    </row>
    <row r="341" spans="2:12" x14ac:dyDescent="0.3">
      <c r="B341" s="10"/>
      <c r="C341" s="10">
        <v>334</v>
      </c>
      <c r="D341" s="10" t="s">
        <v>524</v>
      </c>
      <c r="E341" s="54">
        <v>15</v>
      </c>
      <c r="F341" s="10"/>
      <c r="G341" s="10">
        <v>1</v>
      </c>
      <c r="H341" s="12">
        <v>52</v>
      </c>
      <c r="I341" s="12">
        <f t="shared" si="13"/>
        <v>0.28846153846153844</v>
      </c>
      <c r="L341" s="82"/>
    </row>
    <row r="342" spans="2:12" x14ac:dyDescent="0.3">
      <c r="B342" s="10"/>
      <c r="C342" s="10">
        <v>335</v>
      </c>
      <c r="D342" s="10" t="s">
        <v>525</v>
      </c>
      <c r="E342" s="54">
        <v>39.99</v>
      </c>
      <c r="F342" s="10"/>
      <c r="G342" s="10">
        <v>1</v>
      </c>
      <c r="H342" s="12">
        <v>521</v>
      </c>
      <c r="I342" s="12">
        <f t="shared" si="13"/>
        <v>7.6756238003838781E-2</v>
      </c>
      <c r="L342" s="82"/>
    </row>
    <row r="343" spans="2:12" x14ac:dyDescent="0.3">
      <c r="B343" s="10"/>
      <c r="C343" s="10">
        <v>336</v>
      </c>
      <c r="D343" s="10" t="s">
        <v>526</v>
      </c>
      <c r="E343" s="54">
        <v>20</v>
      </c>
      <c r="F343" s="10"/>
      <c r="G343" s="10">
        <v>2</v>
      </c>
      <c r="H343" s="12">
        <v>104</v>
      </c>
      <c r="I343" s="12">
        <f t="shared" si="13"/>
        <v>0.38461538461538464</v>
      </c>
      <c r="L343" s="82"/>
    </row>
    <row r="344" spans="2:12" x14ac:dyDescent="0.3">
      <c r="B344" s="10"/>
      <c r="C344" s="10">
        <v>337</v>
      </c>
      <c r="D344" s="10" t="s">
        <v>527</v>
      </c>
      <c r="E344" s="54">
        <v>20.83</v>
      </c>
      <c r="F344" s="10"/>
      <c r="G344" s="10">
        <v>2</v>
      </c>
      <c r="H344" s="12">
        <v>4</v>
      </c>
      <c r="I344" s="12">
        <f t="shared" si="13"/>
        <v>10.414999999999999</v>
      </c>
      <c r="L344" s="82"/>
    </row>
    <row r="345" spans="2:12" x14ac:dyDescent="0.3">
      <c r="B345" s="10"/>
      <c r="C345" s="10">
        <v>338</v>
      </c>
      <c r="D345" s="10" t="s">
        <v>528</v>
      </c>
      <c r="E345" s="54">
        <v>20.25</v>
      </c>
      <c r="F345" s="10"/>
      <c r="G345" s="10">
        <v>1</v>
      </c>
      <c r="H345" s="12">
        <v>4</v>
      </c>
      <c r="I345" s="12">
        <f t="shared" si="13"/>
        <v>5.0625</v>
      </c>
      <c r="L345" s="82"/>
    </row>
    <row r="346" spans="2:12" x14ac:dyDescent="0.3">
      <c r="B346" s="10"/>
      <c r="C346" s="10">
        <v>339</v>
      </c>
      <c r="D346" s="10" t="s">
        <v>529</v>
      </c>
      <c r="E346" s="54">
        <v>0</v>
      </c>
      <c r="F346" s="10"/>
      <c r="G346" s="10"/>
      <c r="H346" s="12"/>
      <c r="I346" s="12"/>
      <c r="L346" s="82"/>
    </row>
    <row r="347" spans="2:12" x14ac:dyDescent="0.3">
      <c r="B347" s="10"/>
      <c r="C347" s="10">
        <v>340</v>
      </c>
      <c r="D347" s="10" t="s">
        <v>530</v>
      </c>
      <c r="E347" s="54">
        <v>196.13</v>
      </c>
      <c r="F347" s="10"/>
      <c r="G347" s="10">
        <v>1</v>
      </c>
      <c r="H347" s="12">
        <v>1</v>
      </c>
      <c r="I347" s="12">
        <f t="shared" ref="I347:I370" si="14">+(E347*G347)/H347</f>
        <v>196.13</v>
      </c>
      <c r="L347" s="82"/>
    </row>
    <row r="348" spans="2:12" x14ac:dyDescent="0.3">
      <c r="B348" s="10"/>
      <c r="C348" s="10">
        <v>341</v>
      </c>
      <c r="D348" s="10" t="s">
        <v>532</v>
      </c>
      <c r="E348" s="54">
        <v>26.99</v>
      </c>
      <c r="F348" s="10"/>
      <c r="G348" s="10">
        <v>2</v>
      </c>
      <c r="H348" s="12">
        <v>521</v>
      </c>
      <c r="I348" s="12">
        <f t="shared" si="14"/>
        <v>0.10360844529750479</v>
      </c>
      <c r="L348" s="82"/>
    </row>
    <row r="349" spans="2:12" x14ac:dyDescent="0.3">
      <c r="B349" s="10"/>
      <c r="C349" s="10">
        <v>342</v>
      </c>
      <c r="D349" s="10" t="s">
        <v>533</v>
      </c>
      <c r="E349" s="54">
        <v>9.99</v>
      </c>
      <c r="F349" s="10"/>
      <c r="G349" s="10">
        <v>1</v>
      </c>
      <c r="H349" s="12">
        <v>156</v>
      </c>
      <c r="I349" s="12">
        <f t="shared" si="14"/>
        <v>6.4038461538461544E-2</v>
      </c>
      <c r="L349" s="82"/>
    </row>
    <row r="350" spans="2:12" x14ac:dyDescent="0.3">
      <c r="B350" s="10"/>
      <c r="C350" s="10">
        <v>343</v>
      </c>
      <c r="D350" s="10" t="s">
        <v>669</v>
      </c>
      <c r="E350" s="54">
        <v>9.99</v>
      </c>
      <c r="F350" s="10"/>
      <c r="G350" s="10">
        <v>1</v>
      </c>
      <c r="H350" s="12">
        <v>521</v>
      </c>
      <c r="I350" s="12">
        <f t="shared" si="14"/>
        <v>1.9174664107485605E-2</v>
      </c>
      <c r="L350" s="82"/>
    </row>
    <row r="351" spans="2:12" x14ac:dyDescent="0.3">
      <c r="B351" s="10"/>
      <c r="C351" s="10">
        <v>344</v>
      </c>
      <c r="D351" s="10" t="s">
        <v>539</v>
      </c>
      <c r="E351" s="54">
        <v>7.2</v>
      </c>
      <c r="F351" s="10"/>
      <c r="G351" s="10">
        <v>1</v>
      </c>
      <c r="H351" s="12">
        <v>261</v>
      </c>
      <c r="I351" s="12">
        <f t="shared" si="14"/>
        <v>2.7586206896551724E-2</v>
      </c>
      <c r="L351" s="82"/>
    </row>
    <row r="352" spans="2:12" x14ac:dyDescent="0.3">
      <c r="B352" s="10"/>
      <c r="C352" s="10">
        <v>345</v>
      </c>
      <c r="D352" s="10" t="s">
        <v>541</v>
      </c>
      <c r="E352" s="54">
        <v>6.99</v>
      </c>
      <c r="F352" s="10"/>
      <c r="G352" s="10">
        <v>1</v>
      </c>
      <c r="H352" s="12">
        <v>521</v>
      </c>
      <c r="I352" s="12">
        <f t="shared" si="14"/>
        <v>1.3416506717850288E-2</v>
      </c>
      <c r="L352" s="82"/>
    </row>
    <row r="353" spans="2:12" x14ac:dyDescent="0.3">
      <c r="B353" s="10"/>
      <c r="C353" s="10">
        <v>346</v>
      </c>
      <c r="D353" s="10" t="s">
        <v>670</v>
      </c>
      <c r="E353" s="54">
        <v>8.49</v>
      </c>
      <c r="F353" s="10"/>
      <c r="G353" s="10">
        <v>1</v>
      </c>
      <c r="H353" s="12">
        <v>52</v>
      </c>
      <c r="I353" s="12">
        <f t="shared" si="14"/>
        <v>0.16326923076923078</v>
      </c>
      <c r="L353" s="82"/>
    </row>
    <row r="354" spans="2:12" x14ac:dyDescent="0.3">
      <c r="B354" s="10"/>
      <c r="C354" s="10">
        <v>347</v>
      </c>
      <c r="D354" s="10" t="s">
        <v>468</v>
      </c>
      <c r="E354" s="54">
        <v>28</v>
      </c>
      <c r="F354" s="10"/>
      <c r="G354" s="10">
        <v>1</v>
      </c>
      <c r="H354" s="12">
        <v>261</v>
      </c>
      <c r="I354" s="12">
        <f t="shared" si="14"/>
        <v>0.10727969348659004</v>
      </c>
      <c r="L354" s="82"/>
    </row>
    <row r="355" spans="2:12" x14ac:dyDescent="0.3">
      <c r="B355" s="10"/>
      <c r="C355" s="10">
        <v>348</v>
      </c>
      <c r="D355" s="10" t="s">
        <v>542</v>
      </c>
      <c r="E355" s="54">
        <v>120.5</v>
      </c>
      <c r="F355" s="10"/>
      <c r="G355" s="10">
        <v>1</v>
      </c>
      <c r="H355" s="12">
        <v>521</v>
      </c>
      <c r="I355" s="12">
        <f t="shared" si="14"/>
        <v>0.23128598848368523</v>
      </c>
      <c r="L355" s="82"/>
    </row>
    <row r="356" spans="2:12" x14ac:dyDescent="0.3">
      <c r="B356" s="10"/>
      <c r="C356" s="10">
        <v>349</v>
      </c>
      <c r="D356" s="10" t="s">
        <v>542</v>
      </c>
      <c r="E356" s="54">
        <v>120.5</v>
      </c>
      <c r="F356" s="10"/>
      <c r="G356" s="10">
        <v>1</v>
      </c>
      <c r="H356" s="12">
        <v>521</v>
      </c>
      <c r="I356" s="12">
        <f t="shared" si="14"/>
        <v>0.23128598848368523</v>
      </c>
      <c r="L356" s="82"/>
    </row>
    <row r="357" spans="2:12" x14ac:dyDescent="0.3">
      <c r="B357" s="10"/>
      <c r="C357" s="10">
        <v>350</v>
      </c>
      <c r="D357" s="10" t="s">
        <v>542</v>
      </c>
      <c r="E357" s="54">
        <v>120.5</v>
      </c>
      <c r="F357" s="10"/>
      <c r="G357" s="10">
        <v>1</v>
      </c>
      <c r="H357" s="12">
        <v>521</v>
      </c>
      <c r="I357" s="12">
        <f t="shared" si="14"/>
        <v>0.23128598848368523</v>
      </c>
      <c r="L357" s="82"/>
    </row>
    <row r="358" spans="2:12" x14ac:dyDescent="0.3">
      <c r="B358" s="10"/>
      <c r="C358" s="10">
        <v>351</v>
      </c>
      <c r="D358" s="10" t="s">
        <v>544</v>
      </c>
      <c r="E358" s="54">
        <v>300</v>
      </c>
      <c r="F358" s="10"/>
      <c r="G358" s="10">
        <v>1</v>
      </c>
      <c r="H358" s="12">
        <v>1043</v>
      </c>
      <c r="I358" s="12">
        <f t="shared" si="14"/>
        <v>0.28763183125599234</v>
      </c>
      <c r="L358" s="82"/>
    </row>
    <row r="359" spans="2:12" x14ac:dyDescent="0.3">
      <c r="B359" s="10"/>
      <c r="C359" s="10">
        <v>352</v>
      </c>
      <c r="D359" s="10" t="s">
        <v>543</v>
      </c>
      <c r="E359" s="54">
        <v>127</v>
      </c>
      <c r="F359" s="10"/>
      <c r="G359" s="10">
        <v>1</v>
      </c>
      <c r="H359" s="12">
        <v>1043</v>
      </c>
      <c r="I359" s="12">
        <f t="shared" si="14"/>
        <v>0.12176414189837009</v>
      </c>
      <c r="L359" s="82"/>
    </row>
    <row r="360" spans="2:12" x14ac:dyDescent="0.3">
      <c r="B360" s="10"/>
      <c r="C360" s="10">
        <v>353</v>
      </c>
      <c r="D360" s="10" t="s">
        <v>543</v>
      </c>
      <c r="E360" s="54">
        <v>127</v>
      </c>
      <c r="F360" s="10"/>
      <c r="G360" s="10">
        <v>1</v>
      </c>
      <c r="H360" s="12">
        <v>1043</v>
      </c>
      <c r="I360" s="12">
        <f t="shared" si="14"/>
        <v>0.12176414189837009</v>
      </c>
      <c r="L360" s="82"/>
    </row>
    <row r="361" spans="2:12" x14ac:dyDescent="0.3">
      <c r="B361" s="10"/>
      <c r="C361" s="10">
        <v>354</v>
      </c>
      <c r="D361" s="10" t="s">
        <v>544</v>
      </c>
      <c r="E361" s="54">
        <v>300</v>
      </c>
      <c r="F361" s="10"/>
      <c r="G361" s="10">
        <v>1</v>
      </c>
      <c r="H361" s="12">
        <v>521</v>
      </c>
      <c r="I361" s="12">
        <f t="shared" si="14"/>
        <v>0.57581573896353166</v>
      </c>
      <c r="L361" s="82"/>
    </row>
    <row r="362" spans="2:12" x14ac:dyDescent="0.3">
      <c r="B362" s="10"/>
      <c r="C362" s="10">
        <v>355</v>
      </c>
      <c r="D362" s="10" t="s">
        <v>544</v>
      </c>
      <c r="E362" s="54">
        <v>300</v>
      </c>
      <c r="F362" s="10"/>
      <c r="G362" s="10">
        <v>1</v>
      </c>
      <c r="H362" s="12">
        <v>521</v>
      </c>
      <c r="I362" s="12">
        <f t="shared" si="14"/>
        <v>0.57581573896353166</v>
      </c>
      <c r="L362" s="82"/>
    </row>
    <row r="363" spans="2:12" x14ac:dyDescent="0.3">
      <c r="B363" s="10"/>
      <c r="C363" s="10">
        <v>356</v>
      </c>
      <c r="D363" s="10" t="s">
        <v>544</v>
      </c>
      <c r="E363" s="54">
        <v>300</v>
      </c>
      <c r="F363" s="10"/>
      <c r="G363" s="10">
        <v>1</v>
      </c>
      <c r="H363" s="12">
        <v>521</v>
      </c>
      <c r="I363" s="12">
        <f t="shared" si="14"/>
        <v>0.57581573896353166</v>
      </c>
      <c r="L363" s="82"/>
    </row>
    <row r="364" spans="2:12" x14ac:dyDescent="0.3">
      <c r="B364" s="10"/>
      <c r="C364" s="10">
        <v>357</v>
      </c>
      <c r="D364" s="10" t="s">
        <v>115</v>
      </c>
      <c r="E364" s="54">
        <v>5</v>
      </c>
      <c r="F364" s="10"/>
      <c r="G364" s="10">
        <v>1</v>
      </c>
      <c r="H364" s="12">
        <v>417</v>
      </c>
      <c r="I364" s="12">
        <f t="shared" si="14"/>
        <v>1.1990407673860911E-2</v>
      </c>
      <c r="L364" s="82"/>
    </row>
    <row r="365" spans="2:12" x14ac:dyDescent="0.3">
      <c r="B365" s="10"/>
      <c r="C365" s="10">
        <v>358</v>
      </c>
      <c r="D365" s="10" t="s">
        <v>116</v>
      </c>
      <c r="E365" s="54">
        <v>2</v>
      </c>
      <c r="F365" s="10"/>
      <c r="G365" s="10">
        <v>1</v>
      </c>
      <c r="H365" s="12">
        <v>521</v>
      </c>
      <c r="I365" s="12">
        <f t="shared" si="14"/>
        <v>3.838771593090211E-3</v>
      </c>
      <c r="L365" s="82"/>
    </row>
    <row r="366" spans="2:12" x14ac:dyDescent="0.3">
      <c r="B366" s="10"/>
      <c r="C366" s="10">
        <v>359</v>
      </c>
      <c r="D366" s="10" t="s">
        <v>117</v>
      </c>
      <c r="E366" s="54">
        <v>20</v>
      </c>
      <c r="F366" s="10"/>
      <c r="G366" s="10">
        <v>1</v>
      </c>
      <c r="H366" s="12">
        <v>521</v>
      </c>
      <c r="I366" s="12">
        <f t="shared" si="14"/>
        <v>3.8387715930902108E-2</v>
      </c>
    </row>
    <row r="367" spans="2:12" x14ac:dyDescent="0.3">
      <c r="B367" s="10"/>
      <c r="C367" s="10">
        <v>360</v>
      </c>
      <c r="D367" s="10" t="s">
        <v>118</v>
      </c>
      <c r="E367" s="54">
        <v>25</v>
      </c>
      <c r="F367" s="10"/>
      <c r="G367" s="10">
        <v>1</v>
      </c>
      <c r="H367" s="12">
        <v>521</v>
      </c>
      <c r="I367" s="12">
        <f t="shared" si="14"/>
        <v>4.7984644913627639E-2</v>
      </c>
    </row>
    <row r="368" spans="2:12" x14ac:dyDescent="0.3">
      <c r="B368" s="10"/>
      <c r="C368" s="10">
        <v>361</v>
      </c>
      <c r="D368" s="10" t="s">
        <v>120</v>
      </c>
      <c r="E368" s="54">
        <v>15</v>
      </c>
      <c r="F368" s="10"/>
      <c r="G368" s="10">
        <v>1</v>
      </c>
      <c r="H368" s="12">
        <v>521</v>
      </c>
      <c r="I368" s="12">
        <f t="shared" si="14"/>
        <v>2.8790786948176585E-2</v>
      </c>
    </row>
    <row r="369" spans="2:12" x14ac:dyDescent="0.3">
      <c r="B369" s="10"/>
      <c r="C369" s="10">
        <v>362</v>
      </c>
      <c r="D369" s="10" t="s">
        <v>121</v>
      </c>
      <c r="E369" s="54">
        <v>7.79</v>
      </c>
      <c r="F369" s="10"/>
      <c r="G369" s="10">
        <v>1</v>
      </c>
      <c r="H369" s="12">
        <v>521</v>
      </c>
      <c r="I369" s="12">
        <f t="shared" si="14"/>
        <v>1.4952015355086373E-2</v>
      </c>
    </row>
    <row r="370" spans="2:12" x14ac:dyDescent="0.3">
      <c r="B370" s="10"/>
      <c r="C370" s="10">
        <v>363</v>
      </c>
      <c r="D370" s="10" t="s">
        <v>168</v>
      </c>
      <c r="E370" s="54">
        <v>18</v>
      </c>
      <c r="F370" s="10"/>
      <c r="G370" s="10">
        <v>1</v>
      </c>
      <c r="H370" s="12">
        <v>521</v>
      </c>
      <c r="I370" s="12">
        <f t="shared" si="14"/>
        <v>3.4548944337811902E-2</v>
      </c>
      <c r="J370" s="21" t="s">
        <v>807</v>
      </c>
      <c r="K370" s="72">
        <f>SUM(I188:I370)</f>
        <v>235.73212900791364</v>
      </c>
      <c r="L370" s="23">
        <f>COUNT(I188:I370)</f>
        <v>182</v>
      </c>
    </row>
    <row r="371" spans="2:12" x14ac:dyDescent="0.3">
      <c r="B371" s="11" t="s">
        <v>545</v>
      </c>
      <c r="C371" s="10"/>
      <c r="D371" s="10"/>
      <c r="E371" s="54"/>
      <c r="F371" s="10"/>
      <c r="G371" s="10"/>
      <c r="H371" s="12"/>
      <c r="I371" s="12"/>
    </row>
    <row r="372" spans="2:12" x14ac:dyDescent="0.3">
      <c r="B372" s="10"/>
      <c r="C372" s="10">
        <v>364</v>
      </c>
      <c r="D372" s="10" t="s">
        <v>217</v>
      </c>
      <c r="E372" s="54">
        <v>3.85</v>
      </c>
      <c r="F372" s="10"/>
      <c r="G372" s="10">
        <v>5</v>
      </c>
      <c r="H372" s="12">
        <v>52</v>
      </c>
      <c r="I372" s="12">
        <f t="shared" ref="I372:I403" si="15">+(E372*G372)/H372</f>
        <v>0.37019230769230771</v>
      </c>
      <c r="L372" s="82"/>
    </row>
    <row r="373" spans="2:12" x14ac:dyDescent="0.3">
      <c r="B373" s="10"/>
      <c r="C373" s="10">
        <v>365</v>
      </c>
      <c r="D373" s="10" t="s">
        <v>218</v>
      </c>
      <c r="E373" s="54">
        <v>25</v>
      </c>
      <c r="F373" s="10"/>
      <c r="G373" s="10">
        <v>2</v>
      </c>
      <c r="H373" s="12">
        <v>104</v>
      </c>
      <c r="I373" s="12">
        <f t="shared" si="15"/>
        <v>0.48076923076923078</v>
      </c>
      <c r="L373" s="82"/>
    </row>
    <row r="374" spans="2:12" x14ac:dyDescent="0.3">
      <c r="B374" s="10"/>
      <c r="C374" s="10">
        <v>366</v>
      </c>
      <c r="D374" s="10" t="s">
        <v>546</v>
      </c>
      <c r="E374" s="54">
        <v>100</v>
      </c>
      <c r="F374" s="10"/>
      <c r="G374" s="10">
        <v>2</v>
      </c>
      <c r="H374" s="12">
        <v>104</v>
      </c>
      <c r="I374" s="12">
        <f t="shared" si="15"/>
        <v>1.9230769230769231</v>
      </c>
      <c r="L374" s="82"/>
    </row>
    <row r="375" spans="2:12" x14ac:dyDescent="0.3">
      <c r="B375" s="10"/>
      <c r="C375" s="10">
        <v>367</v>
      </c>
      <c r="D375" s="10" t="s">
        <v>220</v>
      </c>
      <c r="E375" s="54">
        <v>18.5</v>
      </c>
      <c r="F375" s="10"/>
      <c r="G375" s="10">
        <v>2</v>
      </c>
      <c r="H375" s="12">
        <v>26</v>
      </c>
      <c r="I375" s="12">
        <f t="shared" si="15"/>
        <v>1.4230769230769231</v>
      </c>
      <c r="L375" s="82"/>
    </row>
    <row r="376" spans="2:12" x14ac:dyDescent="0.3">
      <c r="B376" s="10"/>
      <c r="C376" s="10">
        <v>368</v>
      </c>
      <c r="D376" s="10" t="s">
        <v>221</v>
      </c>
      <c r="E376" s="54">
        <v>50.5</v>
      </c>
      <c r="F376" s="10"/>
      <c r="G376" s="10">
        <v>2</v>
      </c>
      <c r="H376" s="12">
        <v>52</v>
      </c>
      <c r="I376" s="12">
        <f t="shared" si="15"/>
        <v>1.9423076923076923</v>
      </c>
      <c r="L376" s="82"/>
    </row>
    <row r="377" spans="2:12" x14ac:dyDescent="0.3">
      <c r="B377" s="10"/>
      <c r="C377" s="10">
        <v>369</v>
      </c>
      <c r="D377" s="10" t="s">
        <v>547</v>
      </c>
      <c r="E377" s="54">
        <v>1.5</v>
      </c>
      <c r="F377" s="10"/>
      <c r="G377" s="10">
        <v>1</v>
      </c>
      <c r="H377" s="12">
        <v>52</v>
      </c>
      <c r="I377" s="12">
        <f t="shared" si="15"/>
        <v>2.8846153846153848E-2</v>
      </c>
      <c r="L377" s="82"/>
    </row>
    <row r="378" spans="2:12" x14ac:dyDescent="0.3">
      <c r="B378" s="10"/>
      <c r="C378" s="10">
        <v>370</v>
      </c>
      <c r="D378" s="10" t="s">
        <v>548</v>
      </c>
      <c r="E378" s="54">
        <v>5</v>
      </c>
      <c r="F378" s="10"/>
      <c r="G378" s="10">
        <v>1</v>
      </c>
      <c r="H378" s="12">
        <v>52</v>
      </c>
      <c r="I378" s="12">
        <f t="shared" si="15"/>
        <v>9.6153846153846159E-2</v>
      </c>
      <c r="L378" s="82"/>
    </row>
    <row r="379" spans="2:12" x14ac:dyDescent="0.3">
      <c r="B379" s="10"/>
      <c r="C379" s="10">
        <v>371</v>
      </c>
      <c r="D379" s="10" t="s">
        <v>549</v>
      </c>
      <c r="E379" s="54">
        <v>0.37</v>
      </c>
      <c r="F379" s="10"/>
      <c r="G379" s="10">
        <v>1</v>
      </c>
      <c r="H379" s="12">
        <v>9</v>
      </c>
      <c r="I379" s="12">
        <f t="shared" si="15"/>
        <v>4.1111111111111112E-2</v>
      </c>
      <c r="L379" s="82"/>
    </row>
    <row r="380" spans="2:12" x14ac:dyDescent="0.3">
      <c r="B380" s="10"/>
      <c r="C380" s="10">
        <v>372</v>
      </c>
      <c r="D380" s="10" t="s">
        <v>224</v>
      </c>
      <c r="E380" s="54">
        <v>0.5</v>
      </c>
      <c r="F380" s="10"/>
      <c r="G380" s="10">
        <v>1</v>
      </c>
      <c r="H380" s="12">
        <v>9</v>
      </c>
      <c r="I380" s="12">
        <f t="shared" si="15"/>
        <v>5.5555555555555552E-2</v>
      </c>
      <c r="L380" s="82"/>
    </row>
    <row r="381" spans="2:12" x14ac:dyDescent="0.3">
      <c r="B381" s="10"/>
      <c r="C381" s="10">
        <v>373</v>
      </c>
      <c r="D381" s="10" t="s">
        <v>388</v>
      </c>
      <c r="E381" s="54">
        <v>1</v>
      </c>
      <c r="F381" s="10"/>
      <c r="G381" s="10">
        <v>1</v>
      </c>
      <c r="H381" s="12">
        <v>52</v>
      </c>
      <c r="I381" s="12">
        <f t="shared" si="15"/>
        <v>1.9230769230769232E-2</v>
      </c>
      <c r="L381" s="82"/>
    </row>
    <row r="382" spans="2:12" x14ac:dyDescent="0.3">
      <c r="B382" s="10"/>
      <c r="C382" s="10">
        <v>374</v>
      </c>
      <c r="D382" s="10" t="s">
        <v>324</v>
      </c>
      <c r="E382" s="54">
        <v>1.2</v>
      </c>
      <c r="F382" s="10"/>
      <c r="G382" s="10">
        <v>1</v>
      </c>
      <c r="H382" s="12">
        <v>261</v>
      </c>
      <c r="I382" s="12">
        <f t="shared" si="15"/>
        <v>4.5977011494252873E-3</v>
      </c>
      <c r="L382" s="82"/>
    </row>
    <row r="383" spans="2:12" x14ac:dyDescent="0.3">
      <c r="B383" s="10"/>
      <c r="C383" s="10">
        <v>375</v>
      </c>
      <c r="D383" s="10" t="s">
        <v>632</v>
      </c>
      <c r="E383" s="54">
        <v>18</v>
      </c>
      <c r="F383" s="10"/>
      <c r="G383" s="10">
        <v>1</v>
      </c>
      <c r="H383" s="12">
        <v>6</v>
      </c>
      <c r="I383" s="12">
        <f t="shared" si="15"/>
        <v>3</v>
      </c>
      <c r="L383" s="82"/>
    </row>
    <row r="384" spans="2:12" x14ac:dyDescent="0.3">
      <c r="B384" s="10"/>
      <c r="C384" s="10">
        <v>376</v>
      </c>
      <c r="D384" s="10" t="s">
        <v>550</v>
      </c>
      <c r="E384" s="54">
        <v>40</v>
      </c>
      <c r="F384" s="10"/>
      <c r="G384" s="10">
        <v>1</v>
      </c>
      <c r="H384" s="12">
        <v>8</v>
      </c>
      <c r="I384" s="12">
        <f t="shared" si="15"/>
        <v>5</v>
      </c>
      <c r="L384" s="82"/>
    </row>
    <row r="385" spans="2:12" x14ac:dyDescent="0.3">
      <c r="B385" s="10"/>
      <c r="C385" s="10">
        <v>377</v>
      </c>
      <c r="D385" s="10" t="s">
        <v>552</v>
      </c>
      <c r="E385" s="54">
        <v>7.99</v>
      </c>
      <c r="F385" s="10"/>
      <c r="G385" s="10">
        <v>1</v>
      </c>
      <c r="H385" s="12">
        <v>104</v>
      </c>
      <c r="I385" s="12">
        <f t="shared" si="15"/>
        <v>7.6826923076923084E-2</v>
      </c>
      <c r="L385" s="82"/>
    </row>
    <row r="386" spans="2:12" x14ac:dyDescent="0.3">
      <c r="B386" s="10"/>
      <c r="C386" s="10">
        <v>378</v>
      </c>
      <c r="D386" s="10" t="s">
        <v>553</v>
      </c>
      <c r="E386" s="54">
        <v>19.989999999999998</v>
      </c>
      <c r="F386" s="10"/>
      <c r="G386" s="10">
        <v>1</v>
      </c>
      <c r="H386" s="12">
        <v>104</v>
      </c>
      <c r="I386" s="12">
        <f t="shared" si="15"/>
        <v>0.19221153846153843</v>
      </c>
      <c r="L386" s="82"/>
    </row>
    <row r="387" spans="2:12" x14ac:dyDescent="0.3">
      <c r="B387" s="10"/>
      <c r="C387" s="10">
        <v>379</v>
      </c>
      <c r="D387" s="10" t="s">
        <v>633</v>
      </c>
      <c r="E387" s="54">
        <v>1.5</v>
      </c>
      <c r="F387" s="10"/>
      <c r="G387" s="10">
        <v>1</v>
      </c>
      <c r="H387" s="12">
        <v>4</v>
      </c>
      <c r="I387" s="12">
        <f t="shared" si="15"/>
        <v>0.375</v>
      </c>
      <c r="L387" s="82"/>
    </row>
    <row r="388" spans="2:12" x14ac:dyDescent="0.3">
      <c r="B388" s="10"/>
      <c r="C388" s="10">
        <v>380</v>
      </c>
      <c r="D388" s="10" t="s">
        <v>634</v>
      </c>
      <c r="E388" s="54">
        <v>10</v>
      </c>
      <c r="F388" s="10"/>
      <c r="G388" s="10">
        <v>1</v>
      </c>
      <c r="H388" s="12">
        <v>4</v>
      </c>
      <c r="I388" s="12">
        <f t="shared" si="15"/>
        <v>2.5</v>
      </c>
      <c r="L388" s="82"/>
    </row>
    <row r="389" spans="2:12" x14ac:dyDescent="0.3">
      <c r="B389" s="10"/>
      <c r="C389" s="10">
        <v>381</v>
      </c>
      <c r="D389" s="10" t="s">
        <v>635</v>
      </c>
      <c r="E389" s="54">
        <v>1</v>
      </c>
      <c r="F389" s="10"/>
      <c r="G389" s="10">
        <v>1</v>
      </c>
      <c r="H389" s="12">
        <v>4</v>
      </c>
      <c r="I389" s="12">
        <f t="shared" si="15"/>
        <v>0.25</v>
      </c>
      <c r="L389" s="82"/>
    </row>
    <row r="390" spans="2:12" x14ac:dyDescent="0.3">
      <c r="B390" s="10"/>
      <c r="C390" s="10">
        <v>382</v>
      </c>
      <c r="D390" s="10" t="s">
        <v>636</v>
      </c>
      <c r="E390" s="54">
        <v>1</v>
      </c>
      <c r="F390" s="10"/>
      <c r="G390" s="10">
        <v>1</v>
      </c>
      <c r="H390" s="12">
        <v>18</v>
      </c>
      <c r="I390" s="12">
        <f t="shared" si="15"/>
        <v>5.5555555555555552E-2</v>
      </c>
      <c r="L390" s="82"/>
    </row>
    <row r="391" spans="2:12" x14ac:dyDescent="0.3">
      <c r="B391" s="10"/>
      <c r="C391" s="10">
        <v>383</v>
      </c>
      <c r="D391" s="10" t="s">
        <v>235</v>
      </c>
      <c r="E391" s="54">
        <v>0.47</v>
      </c>
      <c r="F391" s="10"/>
      <c r="G391" s="10">
        <v>1</v>
      </c>
      <c r="H391" s="12">
        <v>2</v>
      </c>
      <c r="I391" s="12">
        <f t="shared" si="15"/>
        <v>0.23499999999999999</v>
      </c>
      <c r="L391" s="82"/>
    </row>
    <row r="392" spans="2:12" x14ac:dyDescent="0.3">
      <c r="B392" s="10"/>
      <c r="C392" s="10">
        <v>384</v>
      </c>
      <c r="D392" s="10" t="s">
        <v>394</v>
      </c>
      <c r="E392" s="54">
        <v>2</v>
      </c>
      <c r="F392" s="10"/>
      <c r="G392" s="10">
        <v>1</v>
      </c>
      <c r="H392" s="12">
        <v>9</v>
      </c>
      <c r="I392" s="12">
        <f t="shared" si="15"/>
        <v>0.22222222222222221</v>
      </c>
      <c r="L392" s="82"/>
    </row>
    <row r="393" spans="2:12" x14ac:dyDescent="0.3">
      <c r="B393" s="10"/>
      <c r="C393" s="10">
        <v>385</v>
      </c>
      <c r="D393" s="10" t="s">
        <v>637</v>
      </c>
      <c r="E393" s="54">
        <v>0.9</v>
      </c>
      <c r="F393" s="10"/>
      <c r="G393" s="10">
        <v>1</v>
      </c>
      <c r="H393" s="12">
        <v>4</v>
      </c>
      <c r="I393" s="12">
        <f t="shared" si="15"/>
        <v>0.22500000000000001</v>
      </c>
      <c r="L393" s="82"/>
    </row>
    <row r="394" spans="2:12" x14ac:dyDescent="0.3">
      <c r="B394" s="10"/>
      <c r="C394" s="10">
        <v>386</v>
      </c>
      <c r="D394" s="10" t="s">
        <v>638</v>
      </c>
      <c r="E394" s="54">
        <v>2</v>
      </c>
      <c r="F394" s="10"/>
      <c r="G394" s="10">
        <v>1</v>
      </c>
      <c r="H394" s="12">
        <v>4</v>
      </c>
      <c r="I394" s="12">
        <f t="shared" si="15"/>
        <v>0.5</v>
      </c>
      <c r="L394" s="82"/>
    </row>
    <row r="395" spans="2:12" x14ac:dyDescent="0.3">
      <c r="B395" s="10"/>
      <c r="C395" s="10">
        <v>387</v>
      </c>
      <c r="D395" s="10" t="s">
        <v>639</v>
      </c>
      <c r="E395" s="54">
        <v>2.5</v>
      </c>
      <c r="F395" s="10"/>
      <c r="G395" s="10">
        <v>1</v>
      </c>
      <c r="H395" s="12">
        <v>4</v>
      </c>
      <c r="I395" s="12">
        <f t="shared" si="15"/>
        <v>0.625</v>
      </c>
      <c r="L395" s="82"/>
    </row>
    <row r="396" spans="2:12" x14ac:dyDescent="0.3">
      <c r="B396" s="10"/>
      <c r="C396" s="10">
        <v>388</v>
      </c>
      <c r="D396" s="10" t="s">
        <v>640</v>
      </c>
      <c r="E396" s="54">
        <v>2</v>
      </c>
      <c r="F396" s="10"/>
      <c r="G396" s="10">
        <v>1</v>
      </c>
      <c r="H396" s="12">
        <v>4</v>
      </c>
      <c r="I396" s="12">
        <f t="shared" si="15"/>
        <v>0.5</v>
      </c>
      <c r="L396" s="82"/>
    </row>
    <row r="397" spans="2:12" x14ac:dyDescent="0.3">
      <c r="B397" s="10"/>
      <c r="C397" s="10">
        <v>389</v>
      </c>
      <c r="D397" s="10" t="s">
        <v>641</v>
      </c>
      <c r="E397" s="54">
        <v>3.49</v>
      </c>
      <c r="F397" s="10"/>
      <c r="G397" s="10">
        <v>1</v>
      </c>
      <c r="H397" s="12">
        <v>4</v>
      </c>
      <c r="I397" s="12">
        <f t="shared" si="15"/>
        <v>0.87250000000000005</v>
      </c>
      <c r="L397" s="82"/>
    </row>
    <row r="398" spans="2:12" x14ac:dyDescent="0.3">
      <c r="B398" s="10"/>
      <c r="C398" s="10">
        <v>390</v>
      </c>
      <c r="D398" s="10" t="s">
        <v>642</v>
      </c>
      <c r="E398" s="54">
        <v>0.7</v>
      </c>
      <c r="F398" s="10"/>
      <c r="G398" s="10">
        <v>1</v>
      </c>
      <c r="H398" s="12">
        <v>4</v>
      </c>
      <c r="I398" s="12">
        <f t="shared" si="15"/>
        <v>0.17499999999999999</v>
      </c>
      <c r="L398" s="82"/>
    </row>
    <row r="399" spans="2:12" x14ac:dyDescent="0.3">
      <c r="B399" s="10"/>
      <c r="C399" s="10">
        <v>391</v>
      </c>
      <c r="D399" s="10" t="s">
        <v>643</v>
      </c>
      <c r="E399" s="54">
        <v>2.5</v>
      </c>
      <c r="F399" s="10"/>
      <c r="G399" s="10">
        <v>1</v>
      </c>
      <c r="H399" s="12">
        <v>4</v>
      </c>
      <c r="I399" s="12">
        <f t="shared" si="15"/>
        <v>0.625</v>
      </c>
      <c r="L399" s="82"/>
    </row>
    <row r="400" spans="2:12" x14ac:dyDescent="0.3">
      <c r="B400" s="10"/>
      <c r="C400" s="10">
        <v>392</v>
      </c>
      <c r="D400" s="10" t="s">
        <v>644</v>
      </c>
      <c r="E400" s="54">
        <v>17.5</v>
      </c>
      <c r="F400" s="10"/>
      <c r="G400" s="10">
        <v>1</v>
      </c>
      <c r="H400" s="12">
        <v>26</v>
      </c>
      <c r="I400" s="12">
        <f t="shared" si="15"/>
        <v>0.67307692307692313</v>
      </c>
      <c r="L400" s="82"/>
    </row>
    <row r="401" spans="2:12" x14ac:dyDescent="0.3">
      <c r="B401" s="10"/>
      <c r="C401" s="10">
        <v>393</v>
      </c>
      <c r="D401" s="10" t="s">
        <v>645</v>
      </c>
      <c r="E401" s="54">
        <v>1.5</v>
      </c>
      <c r="F401" s="10"/>
      <c r="G401" s="10">
        <v>1</v>
      </c>
      <c r="H401" s="12">
        <v>4</v>
      </c>
      <c r="I401" s="12">
        <f t="shared" si="15"/>
        <v>0.375</v>
      </c>
      <c r="L401" s="82"/>
    </row>
    <row r="402" spans="2:12" x14ac:dyDescent="0.3">
      <c r="B402" s="10"/>
      <c r="C402" s="10">
        <v>394</v>
      </c>
      <c r="D402" s="10" t="s">
        <v>646</v>
      </c>
      <c r="E402" s="54">
        <v>2.21</v>
      </c>
      <c r="F402" s="10"/>
      <c r="G402" s="10">
        <v>1</v>
      </c>
      <c r="H402" s="12">
        <v>2</v>
      </c>
      <c r="I402" s="12">
        <f t="shared" si="15"/>
        <v>1.105</v>
      </c>
      <c r="L402" s="82"/>
    </row>
    <row r="403" spans="2:12" x14ac:dyDescent="0.3">
      <c r="B403" s="10"/>
      <c r="C403" s="10">
        <v>395</v>
      </c>
      <c r="D403" s="10" t="s">
        <v>555</v>
      </c>
      <c r="E403" s="54">
        <v>2.21</v>
      </c>
      <c r="F403" s="10"/>
      <c r="G403" s="10">
        <v>1</v>
      </c>
      <c r="H403" s="12">
        <v>2</v>
      </c>
      <c r="I403" s="12">
        <f t="shared" si="15"/>
        <v>1.105</v>
      </c>
      <c r="L403" s="82"/>
    </row>
    <row r="404" spans="2:12" x14ac:dyDescent="0.3">
      <c r="B404" s="10"/>
      <c r="C404" s="10">
        <v>396</v>
      </c>
      <c r="D404" s="10" t="s">
        <v>556</v>
      </c>
      <c r="E404" s="54">
        <v>0.9</v>
      </c>
      <c r="F404" s="10"/>
      <c r="G404" s="10">
        <v>1</v>
      </c>
      <c r="H404" s="12">
        <v>4</v>
      </c>
      <c r="I404" s="12">
        <f t="shared" ref="I404:I431" si="16">+(E404*G404)/H404</f>
        <v>0.22500000000000001</v>
      </c>
      <c r="L404" s="82"/>
    </row>
    <row r="405" spans="2:12" x14ac:dyDescent="0.3">
      <c r="B405" s="10"/>
      <c r="C405" s="10">
        <v>397</v>
      </c>
      <c r="D405" s="10" t="s">
        <v>557</v>
      </c>
      <c r="E405" s="54">
        <v>1</v>
      </c>
      <c r="F405" s="10"/>
      <c r="G405" s="10">
        <v>1</v>
      </c>
      <c r="H405" s="12">
        <v>4</v>
      </c>
      <c r="I405" s="12">
        <f t="shared" si="16"/>
        <v>0.25</v>
      </c>
      <c r="L405" s="82"/>
    </row>
    <row r="406" spans="2:12" x14ac:dyDescent="0.3">
      <c r="B406" s="10"/>
      <c r="C406" s="10">
        <v>398</v>
      </c>
      <c r="D406" s="10" t="s">
        <v>558</v>
      </c>
      <c r="E406" s="54">
        <v>1</v>
      </c>
      <c r="F406" s="10"/>
      <c r="G406" s="10">
        <v>1</v>
      </c>
      <c r="H406" s="12">
        <v>4</v>
      </c>
      <c r="I406" s="12">
        <f t="shared" si="16"/>
        <v>0.25</v>
      </c>
      <c r="L406" s="82"/>
    </row>
    <row r="407" spans="2:12" x14ac:dyDescent="0.3">
      <c r="B407" s="10"/>
      <c r="C407" s="10">
        <v>399</v>
      </c>
      <c r="D407" s="10" t="s">
        <v>559</v>
      </c>
      <c r="E407" s="54">
        <v>1.4</v>
      </c>
      <c r="F407" s="10"/>
      <c r="G407" s="10">
        <v>1</v>
      </c>
      <c r="H407" s="12">
        <v>4</v>
      </c>
      <c r="I407" s="12">
        <f t="shared" si="16"/>
        <v>0.35</v>
      </c>
      <c r="L407" s="82"/>
    </row>
    <row r="408" spans="2:12" x14ac:dyDescent="0.3">
      <c r="B408" s="10"/>
      <c r="C408" s="10">
        <v>400</v>
      </c>
      <c r="D408" s="10" t="s">
        <v>560</v>
      </c>
      <c r="E408" s="54">
        <v>1</v>
      </c>
      <c r="F408" s="10"/>
      <c r="G408" s="10">
        <v>1</v>
      </c>
      <c r="H408" s="12">
        <v>5</v>
      </c>
      <c r="I408" s="12">
        <f t="shared" si="16"/>
        <v>0.2</v>
      </c>
      <c r="L408" s="82"/>
    </row>
    <row r="409" spans="2:12" x14ac:dyDescent="0.3">
      <c r="B409" s="10"/>
      <c r="C409" s="10">
        <v>401</v>
      </c>
      <c r="D409" s="10" t="s">
        <v>561</v>
      </c>
      <c r="E409" s="54">
        <v>1.1000000000000001</v>
      </c>
      <c r="F409" s="10"/>
      <c r="G409" s="10">
        <v>1</v>
      </c>
      <c r="H409" s="12">
        <v>4</v>
      </c>
      <c r="I409" s="12">
        <f t="shared" si="16"/>
        <v>0.27500000000000002</v>
      </c>
      <c r="L409" s="82"/>
    </row>
    <row r="410" spans="2:12" x14ac:dyDescent="0.3">
      <c r="B410" s="10"/>
      <c r="C410" s="10">
        <v>402</v>
      </c>
      <c r="D410" s="10" t="s">
        <v>562</v>
      </c>
      <c r="E410" s="54">
        <v>1</v>
      </c>
      <c r="F410" s="10"/>
      <c r="G410" s="10">
        <v>1</v>
      </c>
      <c r="H410" s="12">
        <v>4</v>
      </c>
      <c r="I410" s="12">
        <f t="shared" si="16"/>
        <v>0.25</v>
      </c>
      <c r="L410" s="82"/>
    </row>
    <row r="411" spans="2:12" x14ac:dyDescent="0.3">
      <c r="B411" s="10"/>
      <c r="C411" s="10">
        <v>403</v>
      </c>
      <c r="D411" s="10" t="s">
        <v>563</v>
      </c>
      <c r="E411" s="54">
        <v>1</v>
      </c>
      <c r="F411" s="10"/>
      <c r="G411" s="10">
        <v>1</v>
      </c>
      <c r="H411" s="12">
        <v>18</v>
      </c>
      <c r="I411" s="12">
        <f t="shared" si="16"/>
        <v>5.5555555555555552E-2</v>
      </c>
      <c r="L411" s="82"/>
    </row>
    <row r="412" spans="2:12" x14ac:dyDescent="0.3">
      <c r="B412" s="10"/>
      <c r="C412" s="10">
        <v>404</v>
      </c>
      <c r="D412" s="10" t="s">
        <v>564</v>
      </c>
      <c r="E412" s="54">
        <v>3</v>
      </c>
      <c r="F412" s="10"/>
      <c r="G412" s="10">
        <v>1</v>
      </c>
      <c r="H412" s="12">
        <v>4</v>
      </c>
      <c r="I412" s="12">
        <f t="shared" si="16"/>
        <v>0.75</v>
      </c>
      <c r="L412" s="82"/>
    </row>
    <row r="413" spans="2:12" x14ac:dyDescent="0.3">
      <c r="B413" s="10"/>
      <c r="C413" s="10">
        <v>405</v>
      </c>
      <c r="D413" s="10" t="s">
        <v>565</v>
      </c>
      <c r="E413" s="54">
        <v>0.8</v>
      </c>
      <c r="F413" s="10"/>
      <c r="G413" s="10">
        <v>1</v>
      </c>
      <c r="H413" s="12">
        <v>4</v>
      </c>
      <c r="I413" s="12">
        <f t="shared" si="16"/>
        <v>0.2</v>
      </c>
      <c r="L413" s="82"/>
    </row>
    <row r="414" spans="2:12" x14ac:dyDescent="0.3">
      <c r="B414" s="10"/>
      <c r="C414" s="10">
        <v>406</v>
      </c>
      <c r="D414" s="10" t="s">
        <v>241</v>
      </c>
      <c r="E414" s="54">
        <v>1</v>
      </c>
      <c r="F414" s="10"/>
      <c r="G414" s="10">
        <v>1</v>
      </c>
      <c r="H414" s="12">
        <v>22</v>
      </c>
      <c r="I414" s="12">
        <f t="shared" si="16"/>
        <v>4.5454545454545456E-2</v>
      </c>
      <c r="L414" s="82"/>
    </row>
    <row r="415" spans="2:12" x14ac:dyDescent="0.3">
      <c r="B415" s="10"/>
      <c r="C415" s="10">
        <v>407</v>
      </c>
      <c r="D415" s="10" t="s">
        <v>566</v>
      </c>
      <c r="E415" s="54">
        <v>24</v>
      </c>
      <c r="F415" s="10"/>
      <c r="G415" s="10">
        <v>1</v>
      </c>
      <c r="H415" s="12">
        <v>52</v>
      </c>
      <c r="I415" s="12">
        <f t="shared" si="16"/>
        <v>0.46153846153846156</v>
      </c>
      <c r="L415" s="82"/>
    </row>
    <row r="416" spans="2:12" x14ac:dyDescent="0.3">
      <c r="B416" s="10"/>
      <c r="C416" s="10">
        <v>408</v>
      </c>
      <c r="D416" s="10" t="s">
        <v>567</v>
      </c>
      <c r="E416" s="54">
        <v>0.86</v>
      </c>
      <c r="F416" s="10"/>
      <c r="G416" s="10">
        <v>2</v>
      </c>
      <c r="H416" s="12">
        <v>4</v>
      </c>
      <c r="I416" s="12">
        <f t="shared" si="16"/>
        <v>0.43</v>
      </c>
      <c r="L416" s="82"/>
    </row>
    <row r="417" spans="2:12" x14ac:dyDescent="0.3">
      <c r="B417" s="10"/>
      <c r="C417" s="10">
        <v>409</v>
      </c>
      <c r="D417" s="10" t="s">
        <v>568</v>
      </c>
      <c r="E417" s="54">
        <v>10</v>
      </c>
      <c r="F417" s="10"/>
      <c r="G417" s="10">
        <v>1</v>
      </c>
      <c r="H417" s="12">
        <v>4</v>
      </c>
      <c r="I417" s="12">
        <f t="shared" si="16"/>
        <v>2.5</v>
      </c>
      <c r="L417" s="82"/>
    </row>
    <row r="418" spans="2:12" x14ac:dyDescent="0.3">
      <c r="B418" s="10"/>
      <c r="C418" s="10">
        <v>410</v>
      </c>
      <c r="D418" s="10" t="s">
        <v>569</v>
      </c>
      <c r="E418" s="54">
        <v>30</v>
      </c>
      <c r="F418" s="10"/>
      <c r="G418" s="10">
        <v>1</v>
      </c>
      <c r="H418" s="12">
        <v>52</v>
      </c>
      <c r="I418" s="12">
        <f t="shared" si="16"/>
        <v>0.57692307692307687</v>
      </c>
      <c r="L418" s="82"/>
    </row>
    <row r="419" spans="2:12" x14ac:dyDescent="0.3">
      <c r="B419" s="10"/>
      <c r="C419" s="10">
        <v>411</v>
      </c>
      <c r="D419" s="10" t="s">
        <v>570</v>
      </c>
      <c r="E419" s="54">
        <v>29.99</v>
      </c>
      <c r="F419" s="10"/>
      <c r="G419" s="10">
        <v>1</v>
      </c>
      <c r="H419" s="12">
        <v>52</v>
      </c>
      <c r="I419" s="12">
        <f t="shared" si="16"/>
        <v>0.57673076923076916</v>
      </c>
      <c r="L419" s="82"/>
    </row>
    <row r="420" spans="2:12" x14ac:dyDescent="0.3">
      <c r="B420" s="10"/>
      <c r="C420" s="10">
        <v>412</v>
      </c>
      <c r="D420" s="10" t="s">
        <v>571</v>
      </c>
      <c r="E420" s="54">
        <v>16.989999999999998</v>
      </c>
      <c r="F420" s="10"/>
      <c r="G420" s="10">
        <v>1</v>
      </c>
      <c r="H420" s="12">
        <v>52</v>
      </c>
      <c r="I420" s="12">
        <f t="shared" si="16"/>
        <v>0.32673076923076921</v>
      </c>
      <c r="L420" s="82"/>
    </row>
    <row r="421" spans="2:12" x14ac:dyDescent="0.3">
      <c r="B421" s="10"/>
      <c r="C421" s="10">
        <v>413</v>
      </c>
      <c r="D421" s="10" t="s">
        <v>647</v>
      </c>
      <c r="E421" s="54">
        <v>8</v>
      </c>
      <c r="F421" s="10"/>
      <c r="G421" s="10">
        <v>1</v>
      </c>
      <c r="H421" s="12">
        <v>261</v>
      </c>
      <c r="I421" s="12">
        <f t="shared" si="16"/>
        <v>3.0651340996168581E-2</v>
      </c>
      <c r="L421" s="82"/>
    </row>
    <row r="422" spans="2:12" x14ac:dyDescent="0.3">
      <c r="B422" s="10"/>
      <c r="C422" s="10">
        <v>414</v>
      </c>
      <c r="D422" s="10" t="s">
        <v>572</v>
      </c>
      <c r="E422" s="54">
        <v>8.49</v>
      </c>
      <c r="F422" s="10"/>
      <c r="G422" s="10">
        <v>1</v>
      </c>
      <c r="H422" s="12">
        <v>104</v>
      </c>
      <c r="I422" s="12">
        <f t="shared" si="16"/>
        <v>8.1634615384615389E-2</v>
      </c>
      <c r="L422" s="82"/>
    </row>
    <row r="423" spans="2:12" x14ac:dyDescent="0.3">
      <c r="B423" s="10"/>
      <c r="C423" s="10">
        <v>415</v>
      </c>
      <c r="D423" s="10" t="s">
        <v>573</v>
      </c>
      <c r="E423" s="54">
        <v>26</v>
      </c>
      <c r="F423" s="10"/>
      <c r="G423" s="10">
        <v>1</v>
      </c>
      <c r="H423" s="12">
        <v>104</v>
      </c>
      <c r="I423" s="12">
        <f t="shared" si="16"/>
        <v>0.25</v>
      </c>
      <c r="L423" s="82"/>
    </row>
    <row r="424" spans="2:12" x14ac:dyDescent="0.3">
      <c r="B424" s="10"/>
      <c r="C424" s="10">
        <v>416</v>
      </c>
      <c r="D424" s="10" t="s">
        <v>574</v>
      </c>
      <c r="E424" s="54">
        <v>5.4</v>
      </c>
      <c r="F424" s="10"/>
      <c r="G424" s="10">
        <v>1</v>
      </c>
      <c r="H424" s="12">
        <v>52</v>
      </c>
      <c r="I424" s="12">
        <f t="shared" si="16"/>
        <v>0.10384615384615385</v>
      </c>
      <c r="L424" s="82"/>
    </row>
    <row r="425" spans="2:12" x14ac:dyDescent="0.3">
      <c r="B425" s="10"/>
      <c r="C425" s="10">
        <v>417</v>
      </c>
      <c r="D425" s="10" t="s">
        <v>324</v>
      </c>
      <c r="E425" s="54">
        <v>1.2</v>
      </c>
      <c r="F425" s="10"/>
      <c r="G425" s="10">
        <v>1</v>
      </c>
      <c r="H425" s="12">
        <v>156</v>
      </c>
      <c r="I425" s="12">
        <f t="shared" si="16"/>
        <v>7.6923076923076919E-3</v>
      </c>
      <c r="L425" s="82"/>
    </row>
    <row r="426" spans="2:12" x14ac:dyDescent="0.3">
      <c r="B426" s="10"/>
      <c r="C426" s="10">
        <v>418</v>
      </c>
      <c r="D426" s="10" t="s">
        <v>575</v>
      </c>
      <c r="E426" s="54">
        <v>1</v>
      </c>
      <c r="F426" s="10"/>
      <c r="G426" s="10">
        <v>1</v>
      </c>
      <c r="H426" s="12">
        <v>4</v>
      </c>
      <c r="I426" s="12">
        <f t="shared" si="16"/>
        <v>0.25</v>
      </c>
      <c r="L426" s="82"/>
    </row>
    <row r="427" spans="2:12" x14ac:dyDescent="0.3">
      <c r="B427" s="10"/>
      <c r="C427" s="10">
        <v>419</v>
      </c>
      <c r="D427" s="10" t="s">
        <v>671</v>
      </c>
      <c r="E427" s="54">
        <v>2</v>
      </c>
      <c r="F427" s="10"/>
      <c r="G427" s="10">
        <v>1</v>
      </c>
      <c r="H427" s="12">
        <v>13</v>
      </c>
      <c r="I427" s="12">
        <f t="shared" si="16"/>
        <v>0.15384615384615385</v>
      </c>
      <c r="L427" s="82"/>
    </row>
    <row r="428" spans="2:12" x14ac:dyDescent="0.3">
      <c r="B428" s="10"/>
      <c r="C428" s="10">
        <v>420</v>
      </c>
      <c r="D428" s="10" t="s">
        <v>577</v>
      </c>
      <c r="E428" s="54">
        <v>5.99</v>
      </c>
      <c r="F428" s="10"/>
      <c r="G428" s="10">
        <v>2</v>
      </c>
      <c r="H428" s="12">
        <v>261</v>
      </c>
      <c r="I428" s="12">
        <f t="shared" si="16"/>
        <v>4.5900383141762452E-2</v>
      </c>
      <c r="L428" s="82"/>
    </row>
    <row r="429" spans="2:12" x14ac:dyDescent="0.3">
      <c r="B429" s="10"/>
      <c r="C429" s="10">
        <v>421</v>
      </c>
      <c r="D429" s="10" t="s">
        <v>672</v>
      </c>
      <c r="E429" s="54">
        <v>4.3499999999999996</v>
      </c>
      <c r="F429" s="10"/>
      <c r="G429" s="10">
        <v>1</v>
      </c>
      <c r="H429" s="12">
        <v>104</v>
      </c>
      <c r="I429" s="12">
        <f t="shared" si="16"/>
        <v>4.1826923076923074E-2</v>
      </c>
      <c r="L429" s="82"/>
    </row>
    <row r="430" spans="2:12" x14ac:dyDescent="0.3">
      <c r="B430" s="10"/>
      <c r="C430" s="10">
        <v>422</v>
      </c>
      <c r="D430" s="10" t="s">
        <v>673</v>
      </c>
      <c r="E430" s="54">
        <v>10.5</v>
      </c>
      <c r="F430" s="10"/>
      <c r="G430" s="10">
        <v>1</v>
      </c>
      <c r="H430" s="12">
        <v>261</v>
      </c>
      <c r="I430" s="12">
        <f t="shared" si="16"/>
        <v>4.0229885057471264E-2</v>
      </c>
    </row>
    <row r="431" spans="2:12" x14ac:dyDescent="0.3">
      <c r="B431" s="10"/>
      <c r="C431" s="10">
        <v>423</v>
      </c>
      <c r="D431" s="10" t="s">
        <v>578</v>
      </c>
      <c r="E431" s="54">
        <v>27.99</v>
      </c>
      <c r="F431" s="10"/>
      <c r="G431" s="10">
        <v>2</v>
      </c>
      <c r="H431" s="12">
        <v>261</v>
      </c>
      <c r="I431" s="12">
        <f t="shared" si="16"/>
        <v>0.21448275862068963</v>
      </c>
      <c r="J431" s="21" t="s">
        <v>13</v>
      </c>
      <c r="K431" s="72">
        <f>SUM(I372:I431)</f>
        <v>34.015355075958539</v>
      </c>
      <c r="L431" s="23">
        <f>COUNT(I372:I431)</f>
        <v>60</v>
      </c>
    </row>
    <row r="432" spans="2:12" x14ac:dyDescent="0.3">
      <c r="B432" s="11" t="s">
        <v>14</v>
      </c>
      <c r="C432" s="10"/>
      <c r="D432" s="10"/>
      <c r="E432" s="54"/>
      <c r="F432" s="10"/>
      <c r="G432" s="10"/>
      <c r="H432" s="12"/>
      <c r="I432" s="12"/>
    </row>
    <row r="433" spans="2:12" x14ac:dyDescent="0.3">
      <c r="B433" s="10"/>
      <c r="C433" s="10">
        <v>424</v>
      </c>
      <c r="D433" s="14" t="s">
        <v>579</v>
      </c>
      <c r="E433" s="58">
        <v>201.88</v>
      </c>
      <c r="F433" s="10"/>
      <c r="G433" s="10">
        <v>1</v>
      </c>
      <c r="H433" s="12">
        <v>521</v>
      </c>
      <c r="I433" s="12">
        <f t="shared" ref="I433:I443" si="17">+(E433*G433)/H433</f>
        <v>0.38748560460652592</v>
      </c>
      <c r="L433" s="82"/>
    </row>
    <row r="434" spans="2:12" x14ac:dyDescent="0.3">
      <c r="B434" s="10"/>
      <c r="C434" s="10">
        <v>425</v>
      </c>
      <c r="D434" s="14" t="s">
        <v>648</v>
      </c>
      <c r="E434" s="58">
        <v>30</v>
      </c>
      <c r="F434" s="10"/>
      <c r="G434" s="10">
        <v>1</v>
      </c>
      <c r="H434" s="12">
        <v>4</v>
      </c>
      <c r="I434" s="12">
        <f t="shared" si="17"/>
        <v>7.5</v>
      </c>
      <c r="L434" s="82"/>
    </row>
    <row r="435" spans="2:12" x14ac:dyDescent="0.3">
      <c r="B435" s="10"/>
      <c r="C435" s="10">
        <v>426</v>
      </c>
      <c r="D435" s="14" t="s">
        <v>255</v>
      </c>
      <c r="E435" s="58">
        <v>15</v>
      </c>
      <c r="F435" s="10"/>
      <c r="G435" s="10">
        <v>1</v>
      </c>
      <c r="H435" s="12">
        <v>4</v>
      </c>
      <c r="I435" s="12">
        <f t="shared" si="17"/>
        <v>3.75</v>
      </c>
      <c r="L435" s="82"/>
    </row>
    <row r="436" spans="2:12" x14ac:dyDescent="0.3">
      <c r="B436" s="10"/>
      <c r="C436" s="10">
        <v>427</v>
      </c>
      <c r="D436" s="14" t="s">
        <v>580</v>
      </c>
      <c r="E436" s="58">
        <v>399</v>
      </c>
      <c r="F436" s="10"/>
      <c r="G436" s="10">
        <v>2</v>
      </c>
      <c r="H436" s="12">
        <v>521</v>
      </c>
      <c r="I436" s="12">
        <f t="shared" si="17"/>
        <v>1.5316698656429943</v>
      </c>
      <c r="L436" s="82"/>
    </row>
    <row r="437" spans="2:12" x14ac:dyDescent="0.3">
      <c r="B437" s="10"/>
      <c r="C437" s="10">
        <v>428</v>
      </c>
      <c r="D437" s="14" t="s">
        <v>581</v>
      </c>
      <c r="E437" s="58">
        <v>3.99</v>
      </c>
      <c r="F437" s="10"/>
      <c r="G437" s="10">
        <v>1</v>
      </c>
      <c r="H437" s="12">
        <v>52</v>
      </c>
      <c r="I437" s="12">
        <f t="shared" si="17"/>
        <v>7.6730769230769241E-2</v>
      </c>
      <c r="L437" s="82"/>
    </row>
    <row r="438" spans="2:12" x14ac:dyDescent="0.3">
      <c r="B438" s="10"/>
      <c r="C438" s="10">
        <v>429</v>
      </c>
      <c r="D438" s="14" t="s">
        <v>582</v>
      </c>
      <c r="E438" s="58">
        <v>29.99</v>
      </c>
      <c r="F438" s="10"/>
      <c r="G438" s="10">
        <v>2</v>
      </c>
      <c r="H438" s="12">
        <v>521</v>
      </c>
      <c r="I438" s="12">
        <f t="shared" si="17"/>
        <v>0.11512476007677543</v>
      </c>
      <c r="L438" s="82"/>
    </row>
    <row r="439" spans="2:12" x14ac:dyDescent="0.3">
      <c r="B439" s="10"/>
      <c r="C439" s="10">
        <v>430</v>
      </c>
      <c r="D439" s="14" t="s">
        <v>251</v>
      </c>
      <c r="E439" s="58">
        <v>26.99</v>
      </c>
      <c r="F439" s="10"/>
      <c r="G439" s="10">
        <v>2</v>
      </c>
      <c r="H439" s="12">
        <v>156</v>
      </c>
      <c r="I439" s="12">
        <f t="shared" si="17"/>
        <v>0.34602564102564098</v>
      </c>
      <c r="L439" s="82"/>
    </row>
    <row r="440" spans="2:12" x14ac:dyDescent="0.3">
      <c r="B440" s="10"/>
      <c r="C440" s="10">
        <v>431</v>
      </c>
      <c r="D440" s="14" t="s">
        <v>252</v>
      </c>
      <c r="E440" s="58">
        <v>8.99</v>
      </c>
      <c r="F440" s="10"/>
      <c r="G440" s="10">
        <v>2</v>
      </c>
      <c r="H440" s="12">
        <v>156</v>
      </c>
      <c r="I440" s="12">
        <f t="shared" si="17"/>
        <v>0.11525641025641026</v>
      </c>
      <c r="L440" s="82"/>
    </row>
    <row r="441" spans="2:12" x14ac:dyDescent="0.3">
      <c r="B441" s="10"/>
      <c r="C441" s="10">
        <v>432</v>
      </c>
      <c r="D441" s="14" t="s">
        <v>583</v>
      </c>
      <c r="E441" s="58">
        <v>7.99</v>
      </c>
      <c r="F441" s="10"/>
      <c r="G441" s="10">
        <v>2</v>
      </c>
      <c r="H441" s="12">
        <v>156</v>
      </c>
      <c r="I441" s="12">
        <f t="shared" si="17"/>
        <v>0.10243589743589744</v>
      </c>
      <c r="L441" s="82"/>
    </row>
    <row r="442" spans="2:12" x14ac:dyDescent="0.3">
      <c r="B442" s="10"/>
      <c r="C442" s="10">
        <v>433</v>
      </c>
      <c r="D442" s="10" t="s">
        <v>649</v>
      </c>
      <c r="E442" s="54">
        <v>7895</v>
      </c>
      <c r="F442" s="10"/>
      <c r="G442" s="10">
        <v>1</v>
      </c>
      <c r="H442" s="12">
        <v>250</v>
      </c>
      <c r="I442" s="12">
        <f t="shared" si="17"/>
        <v>31.58</v>
      </c>
      <c r="L442" s="82"/>
    </row>
    <row r="443" spans="2:12" x14ac:dyDescent="0.3">
      <c r="B443" s="10"/>
      <c r="C443" s="10">
        <v>434</v>
      </c>
      <c r="D443" s="10" t="s">
        <v>585</v>
      </c>
      <c r="E443" s="54">
        <v>89.95</v>
      </c>
      <c r="F443" s="10"/>
      <c r="G443" s="10">
        <v>1</v>
      </c>
      <c r="H443" s="12">
        <v>521</v>
      </c>
      <c r="I443" s="12">
        <f t="shared" si="17"/>
        <v>0.17264875239923225</v>
      </c>
      <c r="J443" s="21" t="s">
        <v>14</v>
      </c>
      <c r="K443" s="72">
        <f>SUM(I433:I443)</f>
        <v>45.677377700674242</v>
      </c>
      <c r="L443" s="82">
        <f>COUNT(I433:I443)</f>
        <v>11</v>
      </c>
    </row>
    <row r="444" spans="2:12" x14ac:dyDescent="0.3">
      <c r="B444" s="11" t="s">
        <v>334</v>
      </c>
      <c r="C444" s="10"/>
      <c r="D444" s="10"/>
      <c r="E444" s="54"/>
      <c r="F444" s="10"/>
      <c r="G444" s="10"/>
      <c r="H444" s="12"/>
      <c r="I444" s="12"/>
    </row>
    <row r="445" spans="2:12" x14ac:dyDescent="0.3">
      <c r="B445" s="10"/>
      <c r="C445" s="10">
        <v>435</v>
      </c>
      <c r="D445" s="10" t="s">
        <v>260</v>
      </c>
      <c r="E445" s="54">
        <v>379</v>
      </c>
      <c r="F445" s="10"/>
      <c r="G445" s="10">
        <v>1</v>
      </c>
      <c r="H445" s="12">
        <v>261</v>
      </c>
      <c r="I445" s="12">
        <f t="shared" ref="I445:I463" si="18">+(E445*G445)/H445</f>
        <v>1.4521072796934866</v>
      </c>
      <c r="L445" s="82"/>
    </row>
    <row r="446" spans="2:12" x14ac:dyDescent="0.3">
      <c r="B446" s="10"/>
      <c r="C446" s="10">
        <v>436</v>
      </c>
      <c r="D446" s="10" t="s">
        <v>586</v>
      </c>
      <c r="E446" s="54">
        <v>5.99</v>
      </c>
      <c r="F446" s="10"/>
      <c r="G446" s="10">
        <v>1</v>
      </c>
      <c r="H446" s="12">
        <v>4.3</v>
      </c>
      <c r="I446" s="12">
        <f t="shared" si="18"/>
        <v>1.3930232558139537</v>
      </c>
      <c r="L446" s="82"/>
    </row>
    <row r="447" spans="2:12" x14ac:dyDescent="0.3">
      <c r="B447" s="10"/>
      <c r="C447" s="10">
        <v>437</v>
      </c>
      <c r="D447" s="10" t="s">
        <v>587</v>
      </c>
      <c r="E447" s="54">
        <v>160</v>
      </c>
      <c r="F447" s="10"/>
      <c r="G447" s="10">
        <v>1</v>
      </c>
      <c r="H447" s="12">
        <v>313</v>
      </c>
      <c r="I447" s="12">
        <f t="shared" si="18"/>
        <v>0.51118210862619806</v>
      </c>
      <c r="L447" s="82"/>
    </row>
    <row r="448" spans="2:12" x14ac:dyDescent="0.3">
      <c r="B448" s="10"/>
      <c r="C448" s="10">
        <v>438</v>
      </c>
      <c r="D448" s="10" t="s">
        <v>258</v>
      </c>
      <c r="E448" s="54">
        <v>29</v>
      </c>
      <c r="F448" s="10"/>
      <c r="G448" s="10">
        <v>1</v>
      </c>
      <c r="H448" s="12">
        <v>261</v>
      </c>
      <c r="I448" s="12">
        <f t="shared" si="18"/>
        <v>0.1111111111111111</v>
      </c>
      <c r="L448" s="82"/>
    </row>
    <row r="449" spans="2:12" x14ac:dyDescent="0.3">
      <c r="B449" s="10"/>
      <c r="C449" s="10">
        <v>439</v>
      </c>
      <c r="D449" s="10" t="s">
        <v>588</v>
      </c>
      <c r="E449" s="54">
        <v>3.49</v>
      </c>
      <c r="F449" s="10"/>
      <c r="G449" s="10">
        <v>1</v>
      </c>
      <c r="H449" s="12">
        <v>52</v>
      </c>
      <c r="I449" s="12">
        <f t="shared" si="18"/>
        <v>6.7115384615384618E-2</v>
      </c>
      <c r="L449" s="82"/>
    </row>
    <row r="450" spans="2:12" x14ac:dyDescent="0.3">
      <c r="B450" s="10"/>
      <c r="C450" s="10">
        <v>440</v>
      </c>
      <c r="D450" s="10" t="s">
        <v>589</v>
      </c>
      <c r="E450" s="54">
        <v>6.99</v>
      </c>
      <c r="F450" s="10"/>
      <c r="G450" s="10">
        <v>1</v>
      </c>
      <c r="H450" s="12">
        <v>52</v>
      </c>
      <c r="I450" s="12">
        <f t="shared" si="18"/>
        <v>0.13442307692307692</v>
      </c>
      <c r="L450" s="82"/>
    </row>
    <row r="451" spans="2:12" x14ac:dyDescent="0.3">
      <c r="B451" s="10"/>
      <c r="C451" s="10">
        <v>441</v>
      </c>
      <c r="D451" s="10" t="s">
        <v>590</v>
      </c>
      <c r="E451" s="54">
        <v>3.99</v>
      </c>
      <c r="F451" s="10"/>
      <c r="G451" s="10">
        <v>1</v>
      </c>
      <c r="H451" s="12">
        <v>52</v>
      </c>
      <c r="I451" s="12">
        <f t="shared" si="18"/>
        <v>7.6730769230769241E-2</v>
      </c>
      <c r="L451" s="82"/>
    </row>
    <row r="452" spans="2:12" x14ac:dyDescent="0.3">
      <c r="B452" s="10"/>
      <c r="C452" s="10">
        <v>442</v>
      </c>
      <c r="D452" s="10" t="s">
        <v>335</v>
      </c>
      <c r="E452" s="54">
        <v>39.950000000000003</v>
      </c>
      <c r="F452" s="10"/>
      <c r="G452" s="10">
        <v>1</v>
      </c>
      <c r="H452" s="12">
        <v>261</v>
      </c>
      <c r="I452" s="12">
        <f t="shared" si="18"/>
        <v>0.15306513409961686</v>
      </c>
      <c r="L452" s="82"/>
    </row>
    <row r="453" spans="2:12" x14ac:dyDescent="0.3">
      <c r="B453" s="10"/>
      <c r="C453" s="10">
        <v>443</v>
      </c>
      <c r="D453" s="10" t="s">
        <v>1306</v>
      </c>
      <c r="E453" s="54">
        <v>26.9</v>
      </c>
      <c r="F453" s="10"/>
      <c r="G453" s="10">
        <v>1</v>
      </c>
      <c r="H453" s="12">
        <v>1</v>
      </c>
      <c r="I453" s="12">
        <f t="shared" si="18"/>
        <v>26.9</v>
      </c>
      <c r="L453" s="82"/>
    </row>
    <row r="454" spans="2:12" x14ac:dyDescent="0.3">
      <c r="B454" s="10"/>
      <c r="C454" s="10">
        <v>444</v>
      </c>
      <c r="D454" s="10" t="s">
        <v>591</v>
      </c>
      <c r="E454" s="54">
        <v>240</v>
      </c>
      <c r="F454" s="10"/>
      <c r="G454" s="10">
        <v>1</v>
      </c>
      <c r="H454" s="12">
        <v>52</v>
      </c>
      <c r="I454" s="12">
        <f t="shared" si="18"/>
        <v>4.615384615384615</v>
      </c>
      <c r="L454" s="82"/>
    </row>
    <row r="455" spans="2:12" x14ac:dyDescent="0.3">
      <c r="B455" s="10"/>
      <c r="C455" s="10">
        <v>445</v>
      </c>
      <c r="D455" s="10" t="s">
        <v>592</v>
      </c>
      <c r="E455" s="54">
        <v>180</v>
      </c>
      <c r="F455" s="10"/>
      <c r="G455" s="10">
        <v>1</v>
      </c>
      <c r="H455" s="12">
        <v>52</v>
      </c>
      <c r="I455" s="12">
        <f t="shared" si="18"/>
        <v>3.4615384615384617</v>
      </c>
      <c r="L455" s="82"/>
    </row>
    <row r="456" spans="2:12" x14ac:dyDescent="0.3">
      <c r="B456" s="10"/>
      <c r="C456" s="10">
        <v>446</v>
      </c>
      <c r="D456" s="10" t="s">
        <v>593</v>
      </c>
      <c r="E456" s="54">
        <v>120</v>
      </c>
      <c r="F456" s="10"/>
      <c r="G456" s="10">
        <v>1</v>
      </c>
      <c r="H456" s="12">
        <v>52</v>
      </c>
      <c r="I456" s="12">
        <f t="shared" si="18"/>
        <v>2.3076923076923075</v>
      </c>
      <c r="L456" s="82"/>
    </row>
    <row r="457" spans="2:12" x14ac:dyDescent="0.3">
      <c r="B457" s="10"/>
      <c r="C457" s="10">
        <v>447</v>
      </c>
      <c r="D457" s="10" t="s">
        <v>594</v>
      </c>
      <c r="E457" s="54">
        <v>27</v>
      </c>
      <c r="F457" s="10"/>
      <c r="G457" s="10">
        <v>1</v>
      </c>
      <c r="H457" s="12">
        <v>4</v>
      </c>
      <c r="I457" s="12">
        <f t="shared" si="18"/>
        <v>6.75</v>
      </c>
      <c r="L457" s="82"/>
    </row>
    <row r="458" spans="2:12" x14ac:dyDescent="0.3">
      <c r="B458" s="10"/>
      <c r="C458" s="10">
        <v>448</v>
      </c>
      <c r="D458" s="10" t="s">
        <v>266</v>
      </c>
      <c r="E458" s="54">
        <v>154.5</v>
      </c>
      <c r="F458" s="10"/>
      <c r="G458" s="10">
        <v>1</v>
      </c>
      <c r="H458" s="12">
        <v>52</v>
      </c>
      <c r="I458" s="12">
        <f t="shared" si="18"/>
        <v>2.9711538461538463</v>
      </c>
      <c r="L458" s="82"/>
    </row>
    <row r="459" spans="2:12" x14ac:dyDescent="0.3">
      <c r="B459" s="10"/>
      <c r="C459" s="10">
        <v>449</v>
      </c>
      <c r="D459" s="10" t="s">
        <v>595</v>
      </c>
      <c r="E459" s="54">
        <v>70</v>
      </c>
      <c r="F459" s="10"/>
      <c r="G459" s="10">
        <v>1</v>
      </c>
      <c r="H459" s="12">
        <v>52</v>
      </c>
      <c r="I459" s="12">
        <f t="shared" si="18"/>
        <v>1.3461538461538463</v>
      </c>
      <c r="L459" s="82"/>
    </row>
    <row r="460" spans="2:12" x14ac:dyDescent="0.3">
      <c r="B460" s="10"/>
      <c r="C460" s="10">
        <v>450</v>
      </c>
      <c r="D460" s="10" t="s">
        <v>963</v>
      </c>
      <c r="E460" s="54">
        <v>10</v>
      </c>
      <c r="F460" s="10"/>
      <c r="G460" s="10">
        <v>1</v>
      </c>
      <c r="H460" s="12">
        <v>52.142859999999999</v>
      </c>
      <c r="I460" s="12">
        <f t="shared" si="18"/>
        <v>0.19178081140927061</v>
      </c>
      <c r="L460" s="82"/>
    </row>
    <row r="461" spans="2:12" x14ac:dyDescent="0.3">
      <c r="B461" s="10"/>
      <c r="C461" s="10">
        <v>451</v>
      </c>
      <c r="D461" s="10" t="s">
        <v>963</v>
      </c>
      <c r="E461" s="54">
        <v>10</v>
      </c>
      <c r="F461" s="10"/>
      <c r="G461" s="10">
        <v>1</v>
      </c>
      <c r="H461" s="12">
        <v>52.142859999999999</v>
      </c>
      <c r="I461" s="12">
        <f t="shared" si="18"/>
        <v>0.19178081140927061</v>
      </c>
      <c r="L461" s="82"/>
    </row>
    <row r="462" spans="2:12" x14ac:dyDescent="0.3">
      <c r="B462" s="10"/>
      <c r="C462" s="10">
        <v>452</v>
      </c>
      <c r="D462" s="27" t="s">
        <v>650</v>
      </c>
      <c r="E462" s="57">
        <v>295</v>
      </c>
      <c r="F462" s="10"/>
      <c r="G462" s="10">
        <v>1</v>
      </c>
      <c r="H462" s="12">
        <v>52.142859999999999</v>
      </c>
      <c r="I462" s="12">
        <f t="shared" si="18"/>
        <v>5.6575339365734827</v>
      </c>
      <c r="L462" s="6"/>
    </row>
    <row r="463" spans="2:12" x14ac:dyDescent="0.3">
      <c r="B463" s="10"/>
      <c r="C463" s="10">
        <v>453</v>
      </c>
      <c r="D463" s="29" t="s">
        <v>795</v>
      </c>
      <c r="E463" s="80">
        <v>289</v>
      </c>
      <c r="F463" s="10"/>
      <c r="G463" s="10">
        <v>1</v>
      </c>
      <c r="H463" s="12">
        <v>52.142859999999999</v>
      </c>
      <c r="I463" s="12">
        <f t="shared" si="18"/>
        <v>5.5424654497279207</v>
      </c>
      <c r="J463" s="21" t="s">
        <v>15</v>
      </c>
      <c r="K463" s="72">
        <f>SUM(I445:I463)</f>
        <v>63.834242206156624</v>
      </c>
      <c r="L463" s="82">
        <f>COUNT(I445:I463)</f>
        <v>19</v>
      </c>
    </row>
    <row r="464" spans="2:12" x14ac:dyDescent="0.3">
      <c r="B464" s="10"/>
      <c r="C464" s="10"/>
      <c r="D464" s="10"/>
      <c r="E464" s="54"/>
      <c r="F464" s="10"/>
      <c r="G464" s="10"/>
      <c r="H464" s="12"/>
      <c r="I464" s="12"/>
    </row>
    <row r="465" spans="2:9" x14ac:dyDescent="0.3">
      <c r="B465" s="10"/>
      <c r="C465" s="10"/>
      <c r="D465" s="10"/>
      <c r="E465" s="54"/>
      <c r="F465" s="10"/>
      <c r="G465" s="10"/>
      <c r="H465" s="12"/>
      <c r="I465" s="12">
        <f>SUM(I4:I463)</f>
        <v>674.35758166840935</v>
      </c>
    </row>
  </sheetData>
  <pageMargins left="0.7" right="0.7" top="0.75" bottom="0.75" header="0.3" footer="0.3"/>
  <pageSetup paperSize="9" scale="5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4"/>
  <sheetViews>
    <sheetView zoomScale="80" zoomScaleNormal="80" workbookViewId="0">
      <pane ySplit="2" topLeftCell="A172" activePane="bottomLeft" state="frozen"/>
      <selection pane="bottomLeft" activeCell="E188" sqref="E188:I188"/>
    </sheetView>
  </sheetViews>
  <sheetFormatPr defaultColWidth="9" defaultRowHeight="14" x14ac:dyDescent="0.3"/>
  <cols>
    <col min="1" max="1" width="2.58203125" style="23" customWidth="1"/>
    <col min="2" max="2" width="25.58203125" style="23" customWidth="1"/>
    <col min="3" max="3" width="4.33203125" style="23" bestFit="1" customWidth="1"/>
    <col min="4" max="4" width="44.33203125" style="23" bestFit="1" customWidth="1"/>
    <col min="5" max="5" width="13.33203125" style="55" customWidth="1"/>
    <col min="6" max="6" width="11.58203125" style="23" bestFit="1" customWidth="1"/>
    <col min="7" max="7" width="9" style="23"/>
    <col min="8" max="8" width="17.58203125" style="8" bestFit="1" customWidth="1"/>
    <col min="9" max="9" width="14.33203125" style="8" bestFit="1" customWidth="1"/>
    <col min="10" max="10" width="12.33203125" style="8" customWidth="1"/>
    <col min="11" max="16384" width="9" style="23"/>
  </cols>
  <sheetData>
    <row r="1" spans="2:10" x14ac:dyDescent="0.3">
      <c r="B1" s="11" t="s">
        <v>806</v>
      </c>
      <c r="C1" s="10"/>
      <c r="D1" s="10"/>
      <c r="E1" s="54"/>
      <c r="F1" s="10"/>
      <c r="G1" s="10"/>
      <c r="H1" s="12"/>
      <c r="I1" s="12"/>
    </row>
    <row r="2" spans="2:10" x14ac:dyDescent="0.3">
      <c r="B2" s="11" t="s">
        <v>8</v>
      </c>
      <c r="C2" s="11" t="s">
        <v>0</v>
      </c>
      <c r="D2" s="11" t="s">
        <v>1</v>
      </c>
      <c r="E2" s="56" t="s">
        <v>914</v>
      </c>
      <c r="F2" s="11" t="s">
        <v>3</v>
      </c>
      <c r="G2" s="11" t="s">
        <v>4</v>
      </c>
      <c r="H2" s="13" t="s">
        <v>5</v>
      </c>
      <c r="I2" s="13" t="s">
        <v>6</v>
      </c>
    </row>
    <row r="3" spans="2:10" x14ac:dyDescent="0.3">
      <c r="B3" s="11" t="s">
        <v>7</v>
      </c>
      <c r="C3" s="10"/>
      <c r="D3" s="10"/>
      <c r="E3" s="54"/>
      <c r="F3" s="10"/>
      <c r="G3" s="10"/>
      <c r="H3" s="12"/>
      <c r="I3" s="12"/>
      <c r="J3" s="9"/>
    </row>
    <row r="4" spans="2:10" x14ac:dyDescent="0.3">
      <c r="B4" s="10"/>
      <c r="C4" s="10">
        <v>1</v>
      </c>
      <c r="D4" s="10" t="s">
        <v>406</v>
      </c>
      <c r="E4" s="54">
        <v>1.58</v>
      </c>
      <c r="F4" s="10"/>
      <c r="G4" s="10">
        <v>3</v>
      </c>
      <c r="H4" s="12">
        <v>1.2</v>
      </c>
      <c r="I4" s="12">
        <f>1.58*3</f>
        <v>4.74</v>
      </c>
    </row>
    <row r="5" spans="2:10" x14ac:dyDescent="0.3">
      <c r="B5" s="10"/>
      <c r="C5" s="10">
        <v>2</v>
      </c>
      <c r="D5" s="10" t="s">
        <v>597</v>
      </c>
      <c r="E5" s="54">
        <v>0.89</v>
      </c>
      <c r="F5" s="10"/>
      <c r="G5" s="10">
        <v>2</v>
      </c>
      <c r="H5" s="12">
        <v>1.5</v>
      </c>
      <c r="I5" s="12">
        <f t="shared" ref="I5:I36" si="0">+(E5*G5)/H5</f>
        <v>1.1866666666666668</v>
      </c>
    </row>
    <row r="6" spans="2:10" x14ac:dyDescent="0.3">
      <c r="B6" s="10"/>
      <c r="C6" s="10">
        <v>3</v>
      </c>
      <c r="D6" s="10" t="s">
        <v>408</v>
      </c>
      <c r="E6" s="54">
        <v>0.55000000000000004</v>
      </c>
      <c r="F6" s="10"/>
      <c r="G6" s="10">
        <v>1</v>
      </c>
      <c r="H6" s="12">
        <v>1</v>
      </c>
      <c r="I6" s="12">
        <f t="shared" si="0"/>
        <v>0.55000000000000004</v>
      </c>
    </row>
    <row r="7" spans="2:10" x14ac:dyDescent="0.3">
      <c r="B7" s="10"/>
      <c r="C7" s="10">
        <v>4</v>
      </c>
      <c r="D7" s="10" t="s">
        <v>17</v>
      </c>
      <c r="E7" s="54">
        <v>1.1499999999999999</v>
      </c>
      <c r="F7" s="10"/>
      <c r="G7" s="10">
        <v>1</v>
      </c>
      <c r="H7" s="12">
        <v>1</v>
      </c>
      <c r="I7" s="12">
        <f t="shared" si="0"/>
        <v>1.1499999999999999</v>
      </c>
    </row>
    <row r="8" spans="2:10" x14ac:dyDescent="0.3">
      <c r="B8" s="10"/>
      <c r="C8" s="10">
        <v>5</v>
      </c>
      <c r="D8" s="10" t="s">
        <v>18</v>
      </c>
      <c r="E8" s="54">
        <v>5.27</v>
      </c>
      <c r="F8" s="10"/>
      <c r="G8" s="10">
        <v>1</v>
      </c>
      <c r="H8" s="12">
        <v>5</v>
      </c>
      <c r="I8" s="12">
        <f t="shared" si="0"/>
        <v>1.0539999999999998</v>
      </c>
    </row>
    <row r="9" spans="2:10" x14ac:dyDescent="0.3">
      <c r="B9" s="10"/>
      <c r="C9" s="10">
        <v>6</v>
      </c>
      <c r="D9" s="10" t="s">
        <v>19</v>
      </c>
      <c r="E9" s="54">
        <v>0.89</v>
      </c>
      <c r="F9" s="10"/>
      <c r="G9" s="10">
        <v>2</v>
      </c>
      <c r="H9" s="12">
        <v>1.2</v>
      </c>
      <c r="I9" s="12">
        <f t="shared" si="0"/>
        <v>1.4833333333333334</v>
      </c>
    </row>
    <row r="10" spans="2:10" x14ac:dyDescent="0.3">
      <c r="B10" s="10"/>
      <c r="C10" s="10">
        <v>7</v>
      </c>
      <c r="D10" s="10" t="s">
        <v>598</v>
      </c>
      <c r="E10" s="54">
        <v>4.1500000000000004</v>
      </c>
      <c r="F10" s="10"/>
      <c r="G10" s="10">
        <v>1</v>
      </c>
      <c r="H10" s="12">
        <v>1.3</v>
      </c>
      <c r="I10" s="12">
        <f t="shared" si="0"/>
        <v>3.1923076923076925</v>
      </c>
    </row>
    <row r="11" spans="2:10" x14ac:dyDescent="0.3">
      <c r="B11" s="10"/>
      <c r="C11" s="10">
        <v>8</v>
      </c>
      <c r="D11" s="10" t="s">
        <v>21</v>
      </c>
      <c r="E11" s="54">
        <v>3</v>
      </c>
      <c r="F11" s="10"/>
      <c r="G11" s="10">
        <v>1</v>
      </c>
      <c r="H11" s="12">
        <v>2</v>
      </c>
      <c r="I11" s="12">
        <f t="shared" si="0"/>
        <v>1.5</v>
      </c>
    </row>
    <row r="12" spans="2:10" x14ac:dyDescent="0.3">
      <c r="B12" s="10"/>
      <c r="C12" s="10">
        <v>9</v>
      </c>
      <c r="D12" s="10" t="s">
        <v>22</v>
      </c>
      <c r="E12" s="54">
        <v>1.73</v>
      </c>
      <c r="F12" s="10"/>
      <c r="G12" s="10">
        <v>1</v>
      </c>
      <c r="H12" s="12">
        <v>1.5</v>
      </c>
      <c r="I12" s="12">
        <f t="shared" si="0"/>
        <v>1.1533333333333333</v>
      </c>
    </row>
    <row r="13" spans="2:10" x14ac:dyDescent="0.3">
      <c r="B13" s="10"/>
      <c r="C13" s="10">
        <v>10</v>
      </c>
      <c r="D13" s="10" t="s">
        <v>23</v>
      </c>
      <c r="E13" s="54">
        <v>1.73</v>
      </c>
      <c r="F13" s="10"/>
      <c r="G13" s="10">
        <v>1</v>
      </c>
      <c r="H13" s="12">
        <v>1</v>
      </c>
      <c r="I13" s="12">
        <f t="shared" si="0"/>
        <v>1.73</v>
      </c>
    </row>
    <row r="14" spans="2:10" x14ac:dyDescent="0.3">
      <c r="B14" s="10"/>
      <c r="C14" s="10">
        <v>11</v>
      </c>
      <c r="D14" s="10" t="s">
        <v>24</v>
      </c>
      <c r="E14" s="54">
        <v>1.7</v>
      </c>
      <c r="F14" s="10"/>
      <c r="G14" s="10">
        <v>1</v>
      </c>
      <c r="H14" s="12">
        <v>2</v>
      </c>
      <c r="I14" s="12">
        <f t="shared" si="0"/>
        <v>0.85</v>
      </c>
    </row>
    <row r="15" spans="2:10" x14ac:dyDescent="0.3">
      <c r="B15" s="10"/>
      <c r="C15" s="10">
        <v>12</v>
      </c>
      <c r="D15" s="10" t="s">
        <v>674</v>
      </c>
      <c r="E15" s="54">
        <v>2.63</v>
      </c>
      <c r="F15" s="10"/>
      <c r="G15" s="10">
        <v>1</v>
      </c>
      <c r="H15" s="12">
        <v>1</v>
      </c>
      <c r="I15" s="12">
        <f t="shared" si="0"/>
        <v>2.63</v>
      </c>
    </row>
    <row r="16" spans="2:10" x14ac:dyDescent="0.3">
      <c r="B16" s="10"/>
      <c r="C16" s="10">
        <v>13</v>
      </c>
      <c r="D16" s="10" t="s">
        <v>651</v>
      </c>
      <c r="E16" s="54">
        <v>2.95</v>
      </c>
      <c r="F16" s="10"/>
      <c r="G16" s="10">
        <v>1</v>
      </c>
      <c r="H16" s="12">
        <v>1</v>
      </c>
      <c r="I16" s="12">
        <f t="shared" si="0"/>
        <v>2.95</v>
      </c>
    </row>
    <row r="17" spans="2:9" x14ac:dyDescent="0.3">
      <c r="B17" s="10"/>
      <c r="C17" s="10">
        <v>14</v>
      </c>
      <c r="D17" s="10" t="s">
        <v>26</v>
      </c>
      <c r="E17" s="54">
        <v>2.1</v>
      </c>
      <c r="F17" s="10"/>
      <c r="G17" s="10">
        <v>1</v>
      </c>
      <c r="H17" s="12">
        <v>1.2</v>
      </c>
      <c r="I17" s="12">
        <f t="shared" si="0"/>
        <v>1.7500000000000002</v>
      </c>
    </row>
    <row r="18" spans="2:9" x14ac:dyDescent="0.3">
      <c r="B18" s="10"/>
      <c r="C18" s="10">
        <v>15</v>
      </c>
      <c r="D18" s="10" t="s">
        <v>600</v>
      </c>
      <c r="E18" s="54">
        <v>2</v>
      </c>
      <c r="F18" s="10"/>
      <c r="G18" s="10">
        <v>1</v>
      </c>
      <c r="H18" s="12">
        <v>1</v>
      </c>
      <c r="I18" s="12">
        <f t="shared" si="0"/>
        <v>2</v>
      </c>
    </row>
    <row r="19" spans="2:9" x14ac:dyDescent="0.3">
      <c r="B19" s="10"/>
      <c r="C19" s="10">
        <v>16</v>
      </c>
      <c r="D19" s="10" t="s">
        <v>27</v>
      </c>
      <c r="E19" s="54">
        <v>2.1</v>
      </c>
      <c r="F19" s="10"/>
      <c r="G19" s="10">
        <v>1</v>
      </c>
      <c r="H19" s="12">
        <v>1.3</v>
      </c>
      <c r="I19" s="12">
        <f t="shared" si="0"/>
        <v>1.6153846153846154</v>
      </c>
    </row>
    <row r="20" spans="2:9" x14ac:dyDescent="0.3">
      <c r="B20" s="10"/>
      <c r="C20" s="10">
        <v>17</v>
      </c>
      <c r="D20" s="10" t="s">
        <v>27</v>
      </c>
      <c r="E20" s="54">
        <v>2.63</v>
      </c>
      <c r="F20" s="10"/>
      <c r="G20" s="10">
        <v>1</v>
      </c>
      <c r="H20" s="12">
        <v>3</v>
      </c>
      <c r="I20" s="12">
        <f t="shared" si="0"/>
        <v>0.87666666666666659</v>
      </c>
    </row>
    <row r="21" spans="2:9" x14ac:dyDescent="0.3">
      <c r="B21" s="10"/>
      <c r="C21" s="10">
        <v>18</v>
      </c>
      <c r="D21" s="10" t="s">
        <v>274</v>
      </c>
      <c r="E21" s="54">
        <v>1.26</v>
      </c>
      <c r="F21" s="10"/>
      <c r="G21" s="10">
        <v>1</v>
      </c>
      <c r="H21" s="12">
        <v>2</v>
      </c>
      <c r="I21" s="12">
        <f t="shared" si="0"/>
        <v>0.63</v>
      </c>
    </row>
    <row r="22" spans="2:9" x14ac:dyDescent="0.3">
      <c r="B22" s="10"/>
      <c r="C22" s="10">
        <v>19</v>
      </c>
      <c r="D22" s="10" t="s">
        <v>274</v>
      </c>
      <c r="E22" s="54">
        <v>4.7300000000000004</v>
      </c>
      <c r="F22" s="10"/>
      <c r="G22" s="10">
        <v>1</v>
      </c>
      <c r="H22" s="12">
        <v>1.3</v>
      </c>
      <c r="I22" s="12">
        <f t="shared" si="0"/>
        <v>3.6384615384615389</v>
      </c>
    </row>
    <row r="23" spans="2:9" x14ac:dyDescent="0.3">
      <c r="B23" s="10"/>
      <c r="C23" s="10">
        <v>20</v>
      </c>
      <c r="D23" s="10" t="s">
        <v>277</v>
      </c>
      <c r="E23" s="54">
        <v>1</v>
      </c>
      <c r="F23" s="10"/>
      <c r="G23" s="10">
        <v>1</v>
      </c>
      <c r="H23" s="12">
        <v>1</v>
      </c>
      <c r="I23" s="12">
        <f t="shared" si="0"/>
        <v>1</v>
      </c>
    </row>
    <row r="24" spans="2:9" x14ac:dyDescent="0.3">
      <c r="B24" s="10"/>
      <c r="C24" s="10">
        <v>21</v>
      </c>
      <c r="D24" s="10" t="s">
        <v>278</v>
      </c>
      <c r="E24" s="54">
        <v>1.58</v>
      </c>
      <c r="F24" s="10"/>
      <c r="G24" s="10">
        <v>1</v>
      </c>
      <c r="H24" s="12">
        <v>1.4</v>
      </c>
      <c r="I24" s="12">
        <f t="shared" si="0"/>
        <v>1.1285714285714288</v>
      </c>
    </row>
    <row r="25" spans="2:9" x14ac:dyDescent="0.3">
      <c r="B25" s="10"/>
      <c r="C25" s="10">
        <v>22</v>
      </c>
      <c r="D25" s="10" t="s">
        <v>30</v>
      </c>
      <c r="E25" s="54">
        <v>0.72</v>
      </c>
      <c r="F25" s="10"/>
      <c r="G25" s="10">
        <v>1</v>
      </c>
      <c r="H25" s="12">
        <v>26</v>
      </c>
      <c r="I25" s="12">
        <f t="shared" si="0"/>
        <v>2.769230769230769E-2</v>
      </c>
    </row>
    <row r="26" spans="2:9" x14ac:dyDescent="0.3">
      <c r="B26" s="10"/>
      <c r="C26" s="10">
        <v>23</v>
      </c>
      <c r="D26" s="10" t="s">
        <v>31</v>
      </c>
      <c r="E26" s="54">
        <v>2</v>
      </c>
      <c r="F26" s="10"/>
      <c r="G26" s="10">
        <v>2</v>
      </c>
      <c r="H26" s="12">
        <v>1.4</v>
      </c>
      <c r="I26" s="12">
        <f t="shared" si="0"/>
        <v>2.8571428571428572</v>
      </c>
    </row>
    <row r="27" spans="2:9" x14ac:dyDescent="0.3">
      <c r="B27" s="10"/>
      <c r="C27" s="10">
        <v>24</v>
      </c>
      <c r="D27" s="10" t="s">
        <v>601</v>
      </c>
      <c r="E27" s="54">
        <v>2.0499999999999998</v>
      </c>
      <c r="F27" s="10"/>
      <c r="G27" s="10">
        <v>1</v>
      </c>
      <c r="H27" s="12">
        <v>1.1000000000000001</v>
      </c>
      <c r="I27" s="12">
        <f t="shared" si="0"/>
        <v>1.8636363636363633</v>
      </c>
    </row>
    <row r="28" spans="2:9" x14ac:dyDescent="0.3">
      <c r="B28" s="10"/>
      <c r="C28" s="10">
        <v>25</v>
      </c>
      <c r="D28" s="10" t="s">
        <v>47</v>
      </c>
      <c r="E28" s="54">
        <v>1.58</v>
      </c>
      <c r="F28" s="10"/>
      <c r="G28" s="10">
        <v>3</v>
      </c>
      <c r="H28" s="12">
        <v>1.3</v>
      </c>
      <c r="I28" s="12">
        <f t="shared" si="0"/>
        <v>3.6461538461538461</v>
      </c>
    </row>
    <row r="29" spans="2:9" x14ac:dyDescent="0.3">
      <c r="B29" s="10"/>
      <c r="C29" s="10">
        <v>26</v>
      </c>
      <c r="D29" s="10" t="s">
        <v>675</v>
      </c>
      <c r="E29" s="54">
        <v>0.71</v>
      </c>
      <c r="F29" s="10"/>
      <c r="G29" s="10">
        <v>1</v>
      </c>
      <c r="H29" s="12">
        <v>1</v>
      </c>
      <c r="I29" s="12">
        <f t="shared" si="0"/>
        <v>0.71</v>
      </c>
    </row>
    <row r="30" spans="2:9" x14ac:dyDescent="0.3">
      <c r="B30" s="10"/>
      <c r="C30" s="10">
        <v>27</v>
      </c>
      <c r="D30" s="10" t="s">
        <v>676</v>
      </c>
      <c r="E30" s="54">
        <v>0.79</v>
      </c>
      <c r="F30" s="10"/>
      <c r="G30" s="10">
        <v>1</v>
      </c>
      <c r="H30" s="12">
        <v>1</v>
      </c>
      <c r="I30" s="12">
        <f t="shared" si="0"/>
        <v>0.79</v>
      </c>
    </row>
    <row r="31" spans="2:9" x14ac:dyDescent="0.3">
      <c r="B31" s="10"/>
      <c r="C31" s="10">
        <v>28</v>
      </c>
      <c r="D31" s="10" t="s">
        <v>34</v>
      </c>
      <c r="E31" s="54">
        <v>0.51</v>
      </c>
      <c r="F31" s="10"/>
      <c r="G31" s="10">
        <v>1</v>
      </c>
      <c r="H31" s="12">
        <v>1</v>
      </c>
      <c r="I31" s="12">
        <f t="shared" si="0"/>
        <v>0.51</v>
      </c>
    </row>
    <row r="32" spans="2:9" x14ac:dyDescent="0.3">
      <c r="B32" s="10"/>
      <c r="C32" s="10">
        <v>29</v>
      </c>
      <c r="D32" s="10" t="s">
        <v>35</v>
      </c>
      <c r="E32" s="54">
        <v>0.79</v>
      </c>
      <c r="F32" s="10"/>
      <c r="G32" s="10">
        <v>1</v>
      </c>
      <c r="H32" s="12">
        <v>1</v>
      </c>
      <c r="I32" s="12">
        <f t="shared" si="0"/>
        <v>0.79</v>
      </c>
    </row>
    <row r="33" spans="2:9" x14ac:dyDescent="0.3">
      <c r="B33" s="10"/>
      <c r="C33" s="10">
        <v>30</v>
      </c>
      <c r="D33" s="10" t="s">
        <v>346</v>
      </c>
      <c r="E33" s="54">
        <v>0.32</v>
      </c>
      <c r="F33" s="10"/>
      <c r="G33" s="10">
        <v>2</v>
      </c>
      <c r="H33" s="12">
        <v>1</v>
      </c>
      <c r="I33" s="12">
        <f t="shared" si="0"/>
        <v>0.64</v>
      </c>
    </row>
    <row r="34" spans="2:9" x14ac:dyDescent="0.3">
      <c r="B34" s="10"/>
      <c r="C34" s="10">
        <v>31</v>
      </c>
      <c r="D34" s="10" t="s">
        <v>36</v>
      </c>
      <c r="E34" s="54">
        <v>2.89</v>
      </c>
      <c r="F34" s="10"/>
      <c r="G34" s="10">
        <v>0.7</v>
      </c>
      <c r="H34" s="12">
        <v>1.1000000000000001</v>
      </c>
      <c r="I34" s="12">
        <f t="shared" si="0"/>
        <v>1.8390909090909091</v>
      </c>
    </row>
    <row r="35" spans="2:9" x14ac:dyDescent="0.3">
      <c r="B35" s="10"/>
      <c r="C35" s="10">
        <v>32</v>
      </c>
      <c r="D35" s="10" t="s">
        <v>414</v>
      </c>
      <c r="E35" s="54">
        <v>1.1499999999999999</v>
      </c>
      <c r="F35" s="10"/>
      <c r="G35" s="10">
        <v>1</v>
      </c>
      <c r="H35" s="12">
        <v>1</v>
      </c>
      <c r="I35" s="12">
        <f t="shared" si="0"/>
        <v>1.1499999999999999</v>
      </c>
    </row>
    <row r="36" spans="2:9" x14ac:dyDescent="0.3">
      <c r="B36" s="10"/>
      <c r="C36" s="10">
        <v>33</v>
      </c>
      <c r="D36" s="10" t="s">
        <v>37</v>
      </c>
      <c r="E36" s="54">
        <v>0.75</v>
      </c>
      <c r="F36" s="10"/>
      <c r="G36" s="10">
        <v>2</v>
      </c>
      <c r="H36" s="12">
        <v>1</v>
      </c>
      <c r="I36" s="12">
        <f t="shared" si="0"/>
        <v>1.5</v>
      </c>
    </row>
    <row r="37" spans="2:9" x14ac:dyDescent="0.3">
      <c r="B37" s="10"/>
      <c r="C37" s="10">
        <v>34</v>
      </c>
      <c r="D37" s="10" t="s">
        <v>40</v>
      </c>
      <c r="E37" s="54">
        <v>1.26</v>
      </c>
      <c r="F37" s="10"/>
      <c r="G37" s="10">
        <v>1</v>
      </c>
      <c r="H37" s="12">
        <v>1.4</v>
      </c>
      <c r="I37" s="12">
        <f t="shared" ref="I37:I68" si="1">+(E37*G37)/H37</f>
        <v>0.9</v>
      </c>
    </row>
    <row r="38" spans="2:9" x14ac:dyDescent="0.3">
      <c r="B38" s="10"/>
      <c r="C38" s="10">
        <v>35</v>
      </c>
      <c r="D38" s="10" t="s">
        <v>677</v>
      </c>
      <c r="E38" s="54">
        <v>0.9</v>
      </c>
      <c r="F38" s="10"/>
      <c r="G38" s="10">
        <v>1</v>
      </c>
      <c r="H38" s="12">
        <v>7.1</v>
      </c>
      <c r="I38" s="12">
        <f t="shared" si="1"/>
        <v>0.12676056338028169</v>
      </c>
    </row>
    <row r="39" spans="2:9" x14ac:dyDescent="0.3">
      <c r="B39" s="10"/>
      <c r="C39" s="10">
        <v>36</v>
      </c>
      <c r="D39" s="10" t="s">
        <v>678</v>
      </c>
      <c r="E39" s="54">
        <v>0.56000000000000005</v>
      </c>
      <c r="F39" s="10"/>
      <c r="G39" s="10">
        <v>2</v>
      </c>
      <c r="H39" s="12">
        <v>1</v>
      </c>
      <c r="I39" s="12">
        <f t="shared" si="1"/>
        <v>1.1200000000000001</v>
      </c>
    </row>
    <row r="40" spans="2:9" x14ac:dyDescent="0.3">
      <c r="B40" s="10"/>
      <c r="C40" s="10">
        <v>37</v>
      </c>
      <c r="D40" s="10" t="s">
        <v>41</v>
      </c>
      <c r="E40" s="54">
        <v>0.37</v>
      </c>
      <c r="F40" s="10"/>
      <c r="G40" s="10">
        <v>1</v>
      </c>
      <c r="H40" s="12">
        <v>1</v>
      </c>
      <c r="I40" s="12">
        <f t="shared" si="1"/>
        <v>0.37</v>
      </c>
    </row>
    <row r="41" spans="2:9" x14ac:dyDescent="0.3">
      <c r="B41" s="10"/>
      <c r="C41" s="10">
        <v>38</v>
      </c>
      <c r="D41" s="10" t="s">
        <v>42</v>
      </c>
      <c r="E41" s="54">
        <v>0.6</v>
      </c>
      <c r="F41" s="10"/>
      <c r="G41" s="10">
        <v>2</v>
      </c>
      <c r="H41" s="12">
        <v>1</v>
      </c>
      <c r="I41" s="12">
        <f t="shared" si="1"/>
        <v>1.2</v>
      </c>
    </row>
    <row r="42" spans="2:9" x14ac:dyDescent="0.3">
      <c r="B42" s="10"/>
      <c r="C42" s="10">
        <v>39</v>
      </c>
      <c r="D42" s="10" t="s">
        <v>49</v>
      </c>
      <c r="E42" s="54">
        <v>1</v>
      </c>
      <c r="F42" s="10"/>
      <c r="G42" s="10">
        <v>1</v>
      </c>
      <c r="H42" s="12">
        <v>1</v>
      </c>
      <c r="I42" s="12">
        <f t="shared" si="1"/>
        <v>1</v>
      </c>
    </row>
    <row r="43" spans="2:9" x14ac:dyDescent="0.3">
      <c r="B43" s="10"/>
      <c r="C43" s="10">
        <v>40</v>
      </c>
      <c r="D43" s="10" t="s">
        <v>280</v>
      </c>
      <c r="E43" s="54">
        <v>1</v>
      </c>
      <c r="F43" s="10"/>
      <c r="G43" s="10">
        <v>2</v>
      </c>
      <c r="H43" s="12">
        <v>1</v>
      </c>
      <c r="I43" s="12">
        <f t="shared" si="1"/>
        <v>2</v>
      </c>
    </row>
    <row r="44" spans="2:9" x14ac:dyDescent="0.3">
      <c r="B44" s="10"/>
      <c r="C44" s="10">
        <v>41</v>
      </c>
      <c r="D44" s="10" t="s">
        <v>415</v>
      </c>
      <c r="E44" s="54">
        <v>1.26</v>
      </c>
      <c r="F44" s="10"/>
      <c r="G44" s="10">
        <v>1</v>
      </c>
      <c r="H44" s="12">
        <v>5</v>
      </c>
      <c r="I44" s="12">
        <f t="shared" si="1"/>
        <v>0.252</v>
      </c>
    </row>
    <row r="45" spans="2:9" x14ac:dyDescent="0.3">
      <c r="B45" s="10"/>
      <c r="C45" s="10">
        <v>42</v>
      </c>
      <c r="D45" s="10" t="s">
        <v>281</v>
      </c>
      <c r="E45" s="54">
        <v>1.42</v>
      </c>
      <c r="F45" s="10"/>
      <c r="G45" s="10">
        <v>3</v>
      </c>
      <c r="H45" s="12">
        <v>1</v>
      </c>
      <c r="I45" s="12">
        <f t="shared" si="1"/>
        <v>4.26</v>
      </c>
    </row>
    <row r="46" spans="2:9" x14ac:dyDescent="0.3">
      <c r="B46" s="10"/>
      <c r="C46" s="10">
        <v>43</v>
      </c>
      <c r="D46" s="10" t="s">
        <v>50</v>
      </c>
      <c r="E46" s="54">
        <v>0.84</v>
      </c>
      <c r="F46" s="10"/>
      <c r="G46" s="10">
        <v>2.4</v>
      </c>
      <c r="H46" s="12">
        <v>1</v>
      </c>
      <c r="I46" s="12">
        <f t="shared" si="1"/>
        <v>2.016</v>
      </c>
    </row>
    <row r="47" spans="2:9" x14ac:dyDescent="0.3">
      <c r="B47" s="10"/>
      <c r="C47" s="10">
        <v>44</v>
      </c>
      <c r="D47" s="10" t="s">
        <v>51</v>
      </c>
      <c r="E47" s="54">
        <v>1.68</v>
      </c>
      <c r="F47" s="10"/>
      <c r="G47" s="10">
        <v>4</v>
      </c>
      <c r="H47" s="12">
        <v>1</v>
      </c>
      <c r="I47" s="12">
        <f t="shared" si="1"/>
        <v>6.72</v>
      </c>
    </row>
    <row r="48" spans="2:9" x14ac:dyDescent="0.3">
      <c r="B48" s="10"/>
      <c r="C48" s="10">
        <v>45</v>
      </c>
      <c r="D48" s="10" t="s">
        <v>603</v>
      </c>
      <c r="E48" s="54">
        <v>2.0499999999999998</v>
      </c>
      <c r="F48" s="10"/>
      <c r="G48" s="10">
        <v>1</v>
      </c>
      <c r="H48" s="12">
        <v>1</v>
      </c>
      <c r="I48" s="12">
        <f t="shared" si="1"/>
        <v>2.0499999999999998</v>
      </c>
    </row>
    <row r="49" spans="2:9" x14ac:dyDescent="0.3">
      <c r="B49" s="10"/>
      <c r="C49" s="10">
        <v>46</v>
      </c>
      <c r="D49" s="10" t="s">
        <v>52</v>
      </c>
      <c r="E49" s="54">
        <v>2.25</v>
      </c>
      <c r="F49" s="10"/>
      <c r="G49" s="10">
        <v>1</v>
      </c>
      <c r="H49" s="12">
        <v>1</v>
      </c>
      <c r="I49" s="12">
        <f t="shared" si="1"/>
        <v>2.25</v>
      </c>
    </row>
    <row r="50" spans="2:9" x14ac:dyDescent="0.3">
      <c r="B50" s="10"/>
      <c r="C50" s="10">
        <v>47</v>
      </c>
      <c r="D50" s="10" t="s">
        <v>604</v>
      </c>
      <c r="E50" s="54">
        <v>0.32</v>
      </c>
      <c r="F50" s="10"/>
      <c r="G50" s="10">
        <v>1</v>
      </c>
      <c r="H50" s="12">
        <v>1.2</v>
      </c>
      <c r="I50" s="12">
        <f t="shared" si="1"/>
        <v>0.26666666666666666</v>
      </c>
    </row>
    <row r="51" spans="2:9" x14ac:dyDescent="0.3">
      <c r="B51" s="10"/>
      <c r="C51" s="10">
        <v>48</v>
      </c>
      <c r="D51" s="10" t="s">
        <v>605</v>
      </c>
      <c r="E51" s="54">
        <v>2.31</v>
      </c>
      <c r="F51" s="10"/>
      <c r="G51" s="10">
        <v>2</v>
      </c>
      <c r="H51" s="12">
        <v>1</v>
      </c>
      <c r="I51" s="12">
        <f t="shared" si="1"/>
        <v>4.62</v>
      </c>
    </row>
    <row r="52" spans="2:9" x14ac:dyDescent="0.3">
      <c r="B52" s="10"/>
      <c r="C52" s="10">
        <v>49</v>
      </c>
      <c r="D52" s="10" t="s">
        <v>417</v>
      </c>
      <c r="E52" s="54">
        <v>2</v>
      </c>
      <c r="F52" s="10"/>
      <c r="G52" s="10">
        <v>1</v>
      </c>
      <c r="H52" s="12">
        <v>1</v>
      </c>
      <c r="I52" s="12">
        <f t="shared" si="1"/>
        <v>2</v>
      </c>
    </row>
    <row r="53" spans="2:9" x14ac:dyDescent="0.3">
      <c r="B53" s="10"/>
      <c r="C53" s="10">
        <v>50</v>
      </c>
      <c r="D53" s="10" t="s">
        <v>54</v>
      </c>
      <c r="E53" s="54">
        <v>1.8</v>
      </c>
      <c r="F53" s="10"/>
      <c r="G53" s="10">
        <v>1</v>
      </c>
      <c r="H53" s="12">
        <v>1.8</v>
      </c>
      <c r="I53" s="12">
        <f t="shared" si="1"/>
        <v>1</v>
      </c>
    </row>
    <row r="54" spans="2:9" x14ac:dyDescent="0.3">
      <c r="B54" s="10"/>
      <c r="C54" s="10">
        <v>51</v>
      </c>
      <c r="D54" s="10" t="s">
        <v>419</v>
      </c>
      <c r="E54" s="54">
        <v>2.1</v>
      </c>
      <c r="F54" s="10"/>
      <c r="G54" s="10">
        <v>2</v>
      </c>
      <c r="H54" s="12">
        <v>1.2</v>
      </c>
      <c r="I54" s="12">
        <f t="shared" si="1"/>
        <v>3.5000000000000004</v>
      </c>
    </row>
    <row r="55" spans="2:9" x14ac:dyDescent="0.3">
      <c r="B55" s="10"/>
      <c r="C55" s="10">
        <v>52</v>
      </c>
      <c r="D55" s="10" t="s">
        <v>679</v>
      </c>
      <c r="E55" s="61">
        <v>3.78</v>
      </c>
      <c r="F55" s="10"/>
      <c r="G55" s="10">
        <v>4.4999999999999998E-2</v>
      </c>
      <c r="H55" s="12">
        <v>1</v>
      </c>
      <c r="I55" s="12">
        <f t="shared" si="1"/>
        <v>0.17009999999999997</v>
      </c>
    </row>
    <row r="56" spans="2:9" x14ac:dyDescent="0.3">
      <c r="B56" s="10"/>
      <c r="C56" s="10">
        <v>53</v>
      </c>
      <c r="D56" s="10" t="s">
        <v>429</v>
      </c>
      <c r="E56" s="54">
        <v>0.55000000000000004</v>
      </c>
      <c r="F56" s="10"/>
      <c r="G56" s="10">
        <v>4</v>
      </c>
      <c r="H56" s="12">
        <v>1</v>
      </c>
      <c r="I56" s="12">
        <f t="shared" si="1"/>
        <v>2.2000000000000002</v>
      </c>
    </row>
    <row r="57" spans="2:9" x14ac:dyDescent="0.3">
      <c r="B57" s="10"/>
      <c r="C57" s="10">
        <v>54</v>
      </c>
      <c r="D57" s="10" t="s">
        <v>607</v>
      </c>
      <c r="E57" s="54">
        <v>0.68</v>
      </c>
      <c r="F57" s="10"/>
      <c r="G57" s="10">
        <v>2</v>
      </c>
      <c r="H57" s="12">
        <v>1</v>
      </c>
      <c r="I57" s="12">
        <f t="shared" si="1"/>
        <v>1.36</v>
      </c>
    </row>
    <row r="58" spans="2:9" x14ac:dyDescent="0.3">
      <c r="B58" s="10"/>
      <c r="C58" s="10">
        <v>55</v>
      </c>
      <c r="D58" s="10" t="s">
        <v>55</v>
      </c>
      <c r="E58" s="54">
        <v>0.89</v>
      </c>
      <c r="F58" s="10"/>
      <c r="G58" s="10">
        <v>1</v>
      </c>
      <c r="H58" s="12">
        <v>1</v>
      </c>
      <c r="I58" s="12">
        <f t="shared" si="1"/>
        <v>0.89</v>
      </c>
    </row>
    <row r="59" spans="2:9" x14ac:dyDescent="0.3">
      <c r="B59" s="10"/>
      <c r="C59" s="10">
        <v>56</v>
      </c>
      <c r="D59" s="10" t="s">
        <v>55</v>
      </c>
      <c r="E59" s="54">
        <v>0.89</v>
      </c>
      <c r="F59" s="10"/>
      <c r="G59" s="10">
        <v>1</v>
      </c>
      <c r="H59" s="12">
        <v>1.9</v>
      </c>
      <c r="I59" s="12">
        <f t="shared" si="1"/>
        <v>0.46842105263157896</v>
      </c>
    </row>
    <row r="60" spans="2:9" x14ac:dyDescent="0.3">
      <c r="B60" s="10"/>
      <c r="C60" s="10">
        <v>57</v>
      </c>
      <c r="D60" s="10" t="s">
        <v>680</v>
      </c>
      <c r="E60" s="54">
        <v>1.58</v>
      </c>
      <c r="F60" s="10"/>
      <c r="G60" s="10">
        <v>1</v>
      </c>
      <c r="H60" s="12">
        <v>4</v>
      </c>
      <c r="I60" s="12">
        <f t="shared" si="1"/>
        <v>0.39500000000000002</v>
      </c>
    </row>
    <row r="61" spans="2:9" x14ac:dyDescent="0.3">
      <c r="B61" s="10"/>
      <c r="C61" s="10">
        <v>58</v>
      </c>
      <c r="D61" s="10" t="s">
        <v>56</v>
      </c>
      <c r="E61" s="54">
        <v>0.79</v>
      </c>
      <c r="F61" s="10"/>
      <c r="G61" s="10">
        <v>1</v>
      </c>
      <c r="H61" s="12">
        <v>6</v>
      </c>
      <c r="I61" s="12">
        <f t="shared" si="1"/>
        <v>0.13166666666666668</v>
      </c>
    </row>
    <row r="62" spans="2:9" x14ac:dyDescent="0.3">
      <c r="B62" s="10"/>
      <c r="C62" s="10">
        <v>59</v>
      </c>
      <c r="D62" s="10" t="s">
        <v>58</v>
      </c>
      <c r="E62" s="54">
        <v>0.59</v>
      </c>
      <c r="F62" s="10"/>
      <c r="G62" s="10">
        <v>5</v>
      </c>
      <c r="H62" s="12">
        <v>1.1000000000000001</v>
      </c>
      <c r="I62" s="12">
        <f t="shared" si="1"/>
        <v>2.6818181818181812</v>
      </c>
    </row>
    <row r="63" spans="2:9" x14ac:dyDescent="0.3">
      <c r="B63" s="10"/>
      <c r="C63" s="10">
        <v>60</v>
      </c>
      <c r="D63" s="10" t="s">
        <v>285</v>
      </c>
      <c r="E63" s="54">
        <v>1.05</v>
      </c>
      <c r="F63" s="10"/>
      <c r="G63" s="10">
        <v>1</v>
      </c>
      <c r="H63" s="12">
        <v>1.3</v>
      </c>
      <c r="I63" s="12">
        <f t="shared" si="1"/>
        <v>0.80769230769230771</v>
      </c>
    </row>
    <row r="64" spans="2:9" x14ac:dyDescent="0.3">
      <c r="B64" s="10"/>
      <c r="C64" s="10">
        <v>61</v>
      </c>
      <c r="D64" s="10" t="s">
        <v>608</v>
      </c>
      <c r="E64" s="54">
        <v>0.89</v>
      </c>
      <c r="F64" s="10"/>
      <c r="G64" s="10">
        <v>1</v>
      </c>
      <c r="H64" s="12">
        <v>2</v>
      </c>
      <c r="I64" s="12">
        <f t="shared" si="1"/>
        <v>0.44500000000000001</v>
      </c>
    </row>
    <row r="65" spans="2:9" x14ac:dyDescent="0.3">
      <c r="B65" s="10"/>
      <c r="C65" s="10">
        <v>62</v>
      </c>
      <c r="D65" s="10" t="s">
        <v>655</v>
      </c>
      <c r="E65" s="54">
        <v>1.68</v>
      </c>
      <c r="F65" s="10"/>
      <c r="G65" s="10">
        <v>1</v>
      </c>
      <c r="H65" s="12">
        <v>2</v>
      </c>
      <c r="I65" s="12">
        <f t="shared" si="1"/>
        <v>0.84</v>
      </c>
    </row>
    <row r="66" spans="2:9" x14ac:dyDescent="0.3">
      <c r="B66" s="10"/>
      <c r="C66" s="10">
        <v>63</v>
      </c>
      <c r="D66" s="10" t="s">
        <v>60</v>
      </c>
      <c r="E66" s="54">
        <v>1.5</v>
      </c>
      <c r="F66" s="10"/>
      <c r="G66" s="10">
        <v>1</v>
      </c>
      <c r="H66" s="12">
        <v>1</v>
      </c>
      <c r="I66" s="12">
        <f t="shared" si="1"/>
        <v>1.5</v>
      </c>
    </row>
    <row r="67" spans="2:9" x14ac:dyDescent="0.3">
      <c r="B67" s="10"/>
      <c r="C67" s="10">
        <v>64</v>
      </c>
      <c r="D67" s="10" t="s">
        <v>60</v>
      </c>
      <c r="E67" s="54">
        <v>2.75</v>
      </c>
      <c r="F67" s="10"/>
      <c r="G67" s="10">
        <v>1</v>
      </c>
      <c r="H67" s="12">
        <v>2.5</v>
      </c>
      <c r="I67" s="12">
        <f t="shared" si="1"/>
        <v>1.1000000000000001</v>
      </c>
    </row>
    <row r="68" spans="2:9" x14ac:dyDescent="0.3">
      <c r="B68" s="10"/>
      <c r="C68" s="10">
        <v>65</v>
      </c>
      <c r="D68" s="10" t="s">
        <v>656</v>
      </c>
      <c r="E68" s="54">
        <v>2</v>
      </c>
      <c r="F68" s="10"/>
      <c r="G68" s="10">
        <v>3</v>
      </c>
      <c r="H68" s="12">
        <v>1</v>
      </c>
      <c r="I68" s="12">
        <f t="shared" si="1"/>
        <v>6</v>
      </c>
    </row>
    <row r="69" spans="2:9" x14ac:dyDescent="0.3">
      <c r="B69" s="10"/>
      <c r="C69" s="10">
        <v>66</v>
      </c>
      <c r="D69" s="10" t="s">
        <v>62</v>
      </c>
      <c r="E69" s="54">
        <v>1.5</v>
      </c>
      <c r="F69" s="10"/>
      <c r="G69" s="10">
        <v>1</v>
      </c>
      <c r="H69" s="12">
        <v>3.3</v>
      </c>
      <c r="I69" s="12">
        <f t="shared" ref="I69:I71" si="2">+(E69*G69)/H69</f>
        <v>0.45454545454545459</v>
      </c>
    </row>
    <row r="70" spans="2:9" x14ac:dyDescent="0.3">
      <c r="B70" s="10"/>
      <c r="C70" s="10">
        <v>67</v>
      </c>
      <c r="D70" s="10" t="s">
        <v>63</v>
      </c>
      <c r="E70" s="54">
        <v>1.1000000000000001</v>
      </c>
      <c r="F70" s="10"/>
      <c r="G70" s="10">
        <v>1</v>
      </c>
      <c r="H70" s="12">
        <v>6.6</v>
      </c>
      <c r="I70" s="12">
        <f t="shared" si="2"/>
        <v>0.16666666666666669</v>
      </c>
    </row>
    <row r="71" spans="2:9" x14ac:dyDescent="0.3">
      <c r="B71" s="10"/>
      <c r="C71" s="10">
        <v>68</v>
      </c>
      <c r="D71" s="10" t="s">
        <v>64</v>
      </c>
      <c r="E71" s="54">
        <v>1.6</v>
      </c>
      <c r="F71" s="10"/>
      <c r="G71" s="10">
        <v>1</v>
      </c>
      <c r="H71" s="12">
        <v>1.2</v>
      </c>
      <c r="I71" s="12">
        <f t="shared" si="2"/>
        <v>1.3333333333333335</v>
      </c>
    </row>
    <row r="72" spans="2:9" x14ac:dyDescent="0.3">
      <c r="B72" s="10"/>
      <c r="C72" s="10">
        <v>69</v>
      </c>
      <c r="D72" s="10" t="s">
        <v>64</v>
      </c>
      <c r="E72" s="54">
        <v>2</v>
      </c>
      <c r="F72" s="10"/>
      <c r="G72" s="10">
        <v>1</v>
      </c>
      <c r="H72" s="12">
        <v>8</v>
      </c>
      <c r="I72" s="12">
        <f t="shared" ref="I72:I77" si="3">+(E73*G72)/H72</f>
        <v>0.375</v>
      </c>
    </row>
    <row r="73" spans="2:9" x14ac:dyDescent="0.3">
      <c r="B73" s="10"/>
      <c r="C73" s="10">
        <v>70</v>
      </c>
      <c r="D73" s="10" t="s">
        <v>681</v>
      </c>
      <c r="E73" s="54">
        <v>3</v>
      </c>
      <c r="F73" s="10"/>
      <c r="G73" s="10">
        <v>1</v>
      </c>
      <c r="H73" s="12">
        <v>14</v>
      </c>
      <c r="I73" s="12">
        <f t="shared" si="3"/>
        <v>4.9999999999999996E-2</v>
      </c>
    </row>
    <row r="74" spans="2:9" x14ac:dyDescent="0.3">
      <c r="B74" s="10"/>
      <c r="C74" s="10">
        <v>71</v>
      </c>
      <c r="D74" s="10" t="s">
        <v>289</v>
      </c>
      <c r="E74" s="54">
        <v>0.7</v>
      </c>
      <c r="F74" s="10"/>
      <c r="G74" s="10">
        <v>1</v>
      </c>
      <c r="H74" s="12">
        <v>1</v>
      </c>
      <c r="I74" s="12">
        <f t="shared" si="3"/>
        <v>0.65</v>
      </c>
    </row>
    <row r="75" spans="2:9" x14ac:dyDescent="0.3">
      <c r="B75" s="10"/>
      <c r="C75" s="10">
        <v>72</v>
      </c>
      <c r="D75" s="10" t="s">
        <v>289</v>
      </c>
      <c r="E75" s="54">
        <v>0.65</v>
      </c>
      <c r="F75" s="10"/>
      <c r="G75" s="10">
        <v>1</v>
      </c>
      <c r="H75" s="12">
        <v>1</v>
      </c>
      <c r="I75" s="12">
        <f t="shared" si="3"/>
        <v>1.99</v>
      </c>
    </row>
    <row r="76" spans="2:9" x14ac:dyDescent="0.3">
      <c r="B76" s="10"/>
      <c r="C76" s="10">
        <v>73</v>
      </c>
      <c r="D76" s="10" t="s">
        <v>66</v>
      </c>
      <c r="E76" s="54">
        <v>1.99</v>
      </c>
      <c r="F76" s="10"/>
      <c r="G76" s="10">
        <v>1</v>
      </c>
      <c r="H76" s="12">
        <v>1.5</v>
      </c>
      <c r="I76" s="12">
        <f t="shared" si="3"/>
        <v>0.35333333333333333</v>
      </c>
    </row>
    <row r="77" spans="2:9" x14ac:dyDescent="0.3">
      <c r="B77" s="10"/>
      <c r="C77" s="10">
        <v>74</v>
      </c>
      <c r="D77" s="10" t="s">
        <v>67</v>
      </c>
      <c r="E77" s="54">
        <v>0.53</v>
      </c>
      <c r="F77" s="10"/>
      <c r="G77" s="10">
        <v>1</v>
      </c>
      <c r="H77" s="12">
        <v>22.7</v>
      </c>
      <c r="I77" s="12">
        <f t="shared" si="3"/>
        <v>2.3348017621145377E-2</v>
      </c>
    </row>
    <row r="78" spans="2:9" x14ac:dyDescent="0.3">
      <c r="B78" s="10"/>
      <c r="C78" s="10">
        <v>75</v>
      </c>
      <c r="D78" s="10" t="s">
        <v>67</v>
      </c>
      <c r="E78" s="54">
        <v>0.53</v>
      </c>
      <c r="F78" s="10"/>
      <c r="G78" s="10">
        <v>1</v>
      </c>
      <c r="H78" s="12">
        <v>1.9</v>
      </c>
      <c r="I78" s="12">
        <f t="shared" ref="I78:I113" si="4">+(E78*G78)/H78</f>
        <v>0.27894736842105267</v>
      </c>
    </row>
    <row r="79" spans="2:9" x14ac:dyDescent="0.3">
      <c r="B79" s="10"/>
      <c r="C79" s="10">
        <v>76</v>
      </c>
      <c r="D79" s="10" t="s">
        <v>67</v>
      </c>
      <c r="E79" s="54">
        <v>0.53</v>
      </c>
      <c r="F79" s="10"/>
      <c r="G79" s="10">
        <v>1</v>
      </c>
      <c r="H79" s="12">
        <v>21.7</v>
      </c>
      <c r="I79" s="12">
        <f t="shared" si="4"/>
        <v>2.4423963133640553E-2</v>
      </c>
    </row>
    <row r="80" spans="2:9" x14ac:dyDescent="0.3">
      <c r="B80" s="10"/>
      <c r="C80" s="10">
        <v>77</v>
      </c>
      <c r="D80" s="10" t="s">
        <v>610</v>
      </c>
      <c r="E80" s="54">
        <v>1.4</v>
      </c>
      <c r="F80" s="10"/>
      <c r="G80" s="10">
        <v>1</v>
      </c>
      <c r="H80" s="12">
        <v>1</v>
      </c>
      <c r="I80" s="12">
        <f t="shared" si="4"/>
        <v>1.4</v>
      </c>
    </row>
    <row r="81" spans="2:9" x14ac:dyDescent="0.3">
      <c r="B81" s="10"/>
      <c r="C81" s="10">
        <v>78</v>
      </c>
      <c r="D81" s="10" t="s">
        <v>68</v>
      </c>
      <c r="E81" s="54">
        <v>1.2</v>
      </c>
      <c r="F81" s="10"/>
      <c r="G81" s="10">
        <v>1</v>
      </c>
      <c r="H81" s="12">
        <v>2.8</v>
      </c>
      <c r="I81" s="12">
        <f t="shared" si="4"/>
        <v>0.4285714285714286</v>
      </c>
    </row>
    <row r="82" spans="2:9" x14ac:dyDescent="0.3">
      <c r="B82" s="10"/>
      <c r="C82" s="10">
        <v>79</v>
      </c>
      <c r="D82" s="10" t="s">
        <v>657</v>
      </c>
      <c r="E82" s="54">
        <v>1.05</v>
      </c>
      <c r="F82" s="10"/>
      <c r="G82" s="10">
        <v>1</v>
      </c>
      <c r="H82" s="12">
        <v>1.2</v>
      </c>
      <c r="I82" s="12">
        <f t="shared" si="4"/>
        <v>0.87500000000000011</v>
      </c>
    </row>
    <row r="83" spans="2:9" x14ac:dyDescent="0.3">
      <c r="B83" s="10"/>
      <c r="C83" s="10">
        <v>80</v>
      </c>
      <c r="D83" s="10" t="s">
        <v>287</v>
      </c>
      <c r="E83" s="54">
        <v>0.47</v>
      </c>
      <c r="F83" s="10"/>
      <c r="G83" s="10">
        <v>1</v>
      </c>
      <c r="H83" s="12">
        <v>1.5</v>
      </c>
      <c r="I83" s="12">
        <f t="shared" si="4"/>
        <v>0.3133333333333333</v>
      </c>
    </row>
    <row r="84" spans="2:9" x14ac:dyDescent="0.3">
      <c r="B84" s="10"/>
      <c r="C84" s="10">
        <v>81</v>
      </c>
      <c r="D84" s="10" t="s">
        <v>287</v>
      </c>
      <c r="E84" s="54">
        <v>0.44</v>
      </c>
      <c r="F84" s="10"/>
      <c r="G84" s="10">
        <v>1</v>
      </c>
      <c r="H84" s="12">
        <v>2.5</v>
      </c>
      <c r="I84" s="12">
        <f t="shared" si="4"/>
        <v>0.17599999999999999</v>
      </c>
    </row>
    <row r="85" spans="2:9" x14ac:dyDescent="0.3">
      <c r="B85" s="10"/>
      <c r="C85" s="10">
        <v>82</v>
      </c>
      <c r="D85" s="10" t="s">
        <v>287</v>
      </c>
      <c r="E85" s="54">
        <v>0.45</v>
      </c>
      <c r="F85" s="10"/>
      <c r="G85" s="10">
        <v>1</v>
      </c>
      <c r="H85" s="12">
        <v>2</v>
      </c>
      <c r="I85" s="12">
        <f t="shared" si="4"/>
        <v>0.22500000000000001</v>
      </c>
    </row>
    <row r="86" spans="2:9" x14ac:dyDescent="0.3">
      <c r="B86" s="10"/>
      <c r="C86" s="10">
        <v>83</v>
      </c>
      <c r="D86" s="10" t="s">
        <v>287</v>
      </c>
      <c r="E86" s="54">
        <v>0.95</v>
      </c>
      <c r="F86" s="10"/>
      <c r="G86" s="10">
        <v>1</v>
      </c>
      <c r="H86" s="12">
        <v>4</v>
      </c>
      <c r="I86" s="12">
        <f t="shared" si="4"/>
        <v>0.23749999999999999</v>
      </c>
    </row>
    <row r="87" spans="2:9" x14ac:dyDescent="0.3">
      <c r="B87" s="10"/>
      <c r="C87" s="10">
        <v>84</v>
      </c>
      <c r="D87" s="10" t="s">
        <v>72</v>
      </c>
      <c r="E87" s="54">
        <v>3.05</v>
      </c>
      <c r="F87" s="10"/>
      <c r="G87" s="10">
        <v>0.66</v>
      </c>
      <c r="H87" s="12">
        <v>4</v>
      </c>
      <c r="I87" s="12">
        <f t="shared" si="4"/>
        <v>0.50324999999999998</v>
      </c>
    </row>
    <row r="88" spans="2:9" x14ac:dyDescent="0.3">
      <c r="B88" s="10"/>
      <c r="C88" s="10">
        <v>85</v>
      </c>
      <c r="D88" s="10" t="s">
        <v>73</v>
      </c>
      <c r="E88" s="54">
        <v>2.1</v>
      </c>
      <c r="F88" s="10"/>
      <c r="G88" s="10">
        <v>1</v>
      </c>
      <c r="H88" s="12">
        <v>1.2</v>
      </c>
      <c r="I88" s="12">
        <f t="shared" si="4"/>
        <v>1.7500000000000002</v>
      </c>
    </row>
    <row r="89" spans="2:9" x14ac:dyDescent="0.3">
      <c r="B89" s="10"/>
      <c r="C89" s="10">
        <v>86</v>
      </c>
      <c r="D89" s="10" t="s">
        <v>614</v>
      </c>
      <c r="E89" s="54">
        <v>1.5</v>
      </c>
      <c r="F89" s="10"/>
      <c r="G89" s="10">
        <v>1</v>
      </c>
      <c r="H89" s="12">
        <v>2.6</v>
      </c>
      <c r="I89" s="12">
        <f t="shared" si="4"/>
        <v>0.57692307692307687</v>
      </c>
    </row>
    <row r="90" spans="2:9" x14ac:dyDescent="0.3">
      <c r="B90" s="10"/>
      <c r="C90" s="10">
        <v>87</v>
      </c>
      <c r="D90" s="10" t="s">
        <v>614</v>
      </c>
      <c r="E90" s="54">
        <v>1.39</v>
      </c>
      <c r="F90" s="10"/>
      <c r="G90" s="10">
        <v>1</v>
      </c>
      <c r="H90" s="12">
        <v>8</v>
      </c>
      <c r="I90" s="12">
        <f t="shared" si="4"/>
        <v>0.17374999999999999</v>
      </c>
    </row>
    <row r="91" spans="2:9" x14ac:dyDescent="0.3">
      <c r="B91" s="10"/>
      <c r="C91" s="10">
        <v>88</v>
      </c>
      <c r="D91" s="10" t="s">
        <v>614</v>
      </c>
      <c r="E91" s="54">
        <v>1.5</v>
      </c>
      <c r="F91" s="10"/>
      <c r="G91" s="10">
        <v>1</v>
      </c>
      <c r="H91" s="12">
        <v>1</v>
      </c>
      <c r="I91" s="12">
        <f t="shared" si="4"/>
        <v>1.5</v>
      </c>
    </row>
    <row r="92" spans="2:9" x14ac:dyDescent="0.3">
      <c r="B92" s="10"/>
      <c r="C92" s="10">
        <v>89</v>
      </c>
      <c r="D92" s="10" t="s">
        <v>615</v>
      </c>
      <c r="E92" s="54">
        <v>1</v>
      </c>
      <c r="F92" s="10"/>
      <c r="G92" s="10">
        <v>1</v>
      </c>
      <c r="H92" s="12">
        <v>3</v>
      </c>
      <c r="I92" s="12">
        <f t="shared" si="4"/>
        <v>0.33333333333333331</v>
      </c>
    </row>
    <row r="93" spans="2:9" x14ac:dyDescent="0.3">
      <c r="B93" s="10"/>
      <c r="C93" s="10">
        <v>90</v>
      </c>
      <c r="D93" s="10" t="s">
        <v>682</v>
      </c>
      <c r="E93" s="54">
        <v>1</v>
      </c>
      <c r="F93" s="10"/>
      <c r="G93" s="10">
        <v>1</v>
      </c>
      <c r="H93" s="12">
        <v>2</v>
      </c>
      <c r="I93" s="12">
        <f t="shared" si="4"/>
        <v>0.5</v>
      </c>
    </row>
    <row r="94" spans="2:9" x14ac:dyDescent="0.3">
      <c r="B94" s="10"/>
      <c r="C94" s="10">
        <v>91</v>
      </c>
      <c r="D94" s="10" t="s">
        <v>658</v>
      </c>
      <c r="E94" s="54">
        <v>2.84</v>
      </c>
      <c r="F94" s="10"/>
      <c r="G94" s="10">
        <v>1</v>
      </c>
      <c r="H94" s="12">
        <v>4</v>
      </c>
      <c r="I94" s="12">
        <f t="shared" si="4"/>
        <v>0.71</v>
      </c>
    </row>
    <row r="95" spans="2:9" x14ac:dyDescent="0.3">
      <c r="B95" s="10"/>
      <c r="C95" s="10">
        <v>92</v>
      </c>
      <c r="D95" s="10" t="s">
        <v>291</v>
      </c>
      <c r="E95" s="54">
        <v>0.89</v>
      </c>
      <c r="F95" s="10"/>
      <c r="G95" s="10">
        <v>1</v>
      </c>
      <c r="H95" s="12">
        <v>8</v>
      </c>
      <c r="I95" s="12">
        <f t="shared" si="4"/>
        <v>0.11125</v>
      </c>
    </row>
    <row r="96" spans="2:9" x14ac:dyDescent="0.3">
      <c r="B96" s="10"/>
      <c r="C96" s="10">
        <v>93</v>
      </c>
      <c r="D96" s="10" t="s">
        <v>362</v>
      </c>
      <c r="E96" s="54">
        <v>0.79</v>
      </c>
      <c r="F96" s="10"/>
      <c r="G96" s="10">
        <v>1</v>
      </c>
      <c r="H96" s="12">
        <v>1.7</v>
      </c>
      <c r="I96" s="12">
        <f t="shared" si="4"/>
        <v>0.46470588235294119</v>
      </c>
    </row>
    <row r="97" spans="2:9" x14ac:dyDescent="0.3">
      <c r="B97" s="10"/>
      <c r="C97" s="10">
        <v>94</v>
      </c>
      <c r="D97" s="10" t="s">
        <v>75</v>
      </c>
      <c r="E97" s="54">
        <v>1.98</v>
      </c>
      <c r="F97" s="10"/>
      <c r="G97" s="10">
        <v>1</v>
      </c>
      <c r="H97" s="12">
        <v>1</v>
      </c>
      <c r="I97" s="12">
        <f t="shared" si="4"/>
        <v>1.98</v>
      </c>
    </row>
    <row r="98" spans="2:9" x14ac:dyDescent="0.3">
      <c r="B98" s="10"/>
      <c r="C98" s="10">
        <v>95</v>
      </c>
      <c r="D98" s="10" t="s">
        <v>663</v>
      </c>
      <c r="E98" s="54">
        <v>0.79</v>
      </c>
      <c r="F98" s="10"/>
      <c r="G98" s="10">
        <v>1</v>
      </c>
      <c r="H98" s="12">
        <v>1.2</v>
      </c>
      <c r="I98" s="12">
        <f t="shared" si="4"/>
        <v>0.65833333333333344</v>
      </c>
    </row>
    <row r="99" spans="2:9" x14ac:dyDescent="0.3">
      <c r="B99" s="10"/>
      <c r="C99" s="10">
        <v>96</v>
      </c>
      <c r="D99" s="10" t="s">
        <v>662</v>
      </c>
      <c r="E99" s="54">
        <v>0.47</v>
      </c>
      <c r="F99" s="10"/>
      <c r="G99" s="10">
        <v>1</v>
      </c>
      <c r="H99" s="12">
        <v>1</v>
      </c>
      <c r="I99" s="12">
        <f t="shared" si="4"/>
        <v>0.47</v>
      </c>
    </row>
    <row r="100" spans="2:9" x14ac:dyDescent="0.3">
      <c r="B100" s="10"/>
      <c r="C100" s="10">
        <v>97</v>
      </c>
      <c r="D100" s="10" t="s">
        <v>76</v>
      </c>
      <c r="E100" s="54">
        <v>0.74</v>
      </c>
      <c r="F100" s="10"/>
      <c r="G100" s="10">
        <v>1</v>
      </c>
      <c r="H100" s="12">
        <v>5.5</v>
      </c>
      <c r="I100" s="12">
        <f t="shared" si="4"/>
        <v>0.13454545454545455</v>
      </c>
    </row>
    <row r="101" spans="2:9" x14ac:dyDescent="0.3">
      <c r="B101" s="10"/>
      <c r="C101" s="10">
        <v>98</v>
      </c>
      <c r="D101" s="10" t="s">
        <v>432</v>
      </c>
      <c r="E101" s="54">
        <v>1</v>
      </c>
      <c r="F101" s="10"/>
      <c r="G101" s="10">
        <v>1</v>
      </c>
      <c r="H101" s="12">
        <v>4</v>
      </c>
      <c r="I101" s="12">
        <f t="shared" si="4"/>
        <v>0.25</v>
      </c>
    </row>
    <row r="102" spans="2:9" x14ac:dyDescent="0.3">
      <c r="B102" s="10"/>
      <c r="C102" s="10">
        <v>99</v>
      </c>
      <c r="D102" s="10" t="s">
        <v>659</v>
      </c>
      <c r="E102" s="54">
        <v>0.8</v>
      </c>
      <c r="F102" s="10"/>
      <c r="G102" s="10">
        <v>1</v>
      </c>
      <c r="H102" s="12">
        <v>2</v>
      </c>
      <c r="I102" s="12">
        <f t="shared" si="4"/>
        <v>0.4</v>
      </c>
    </row>
    <row r="103" spans="2:9" x14ac:dyDescent="0.3">
      <c r="B103" s="10"/>
      <c r="C103" s="10">
        <v>100</v>
      </c>
      <c r="D103" s="10" t="s">
        <v>617</v>
      </c>
      <c r="E103" s="54">
        <v>0.37</v>
      </c>
      <c r="F103" s="10"/>
      <c r="G103" s="10">
        <v>1</v>
      </c>
      <c r="H103" s="12">
        <v>26</v>
      </c>
      <c r="I103" s="12">
        <f t="shared" si="4"/>
        <v>1.4230769230769231E-2</v>
      </c>
    </row>
    <row r="104" spans="2:9" x14ac:dyDescent="0.3">
      <c r="B104" s="10"/>
      <c r="C104" s="10">
        <v>101</v>
      </c>
      <c r="D104" s="10" t="s">
        <v>683</v>
      </c>
      <c r="E104" s="54">
        <v>1.94</v>
      </c>
      <c r="F104" s="10"/>
      <c r="G104" s="10">
        <v>1</v>
      </c>
      <c r="H104" s="12">
        <v>7.8</v>
      </c>
      <c r="I104" s="12">
        <f t="shared" si="4"/>
        <v>0.24871794871794872</v>
      </c>
    </row>
    <row r="105" spans="2:9" x14ac:dyDescent="0.3">
      <c r="B105" s="10"/>
      <c r="C105" s="10">
        <v>102</v>
      </c>
      <c r="D105" s="10" t="s">
        <v>661</v>
      </c>
      <c r="E105" s="54">
        <v>1.37</v>
      </c>
      <c r="F105" s="10"/>
      <c r="G105" s="10">
        <v>1</v>
      </c>
      <c r="H105" s="12">
        <v>3.7</v>
      </c>
      <c r="I105" s="12">
        <f t="shared" si="4"/>
        <v>0.37027027027027026</v>
      </c>
    </row>
    <row r="106" spans="2:9" x14ac:dyDescent="0.3">
      <c r="B106" s="10"/>
      <c r="C106" s="10">
        <v>103</v>
      </c>
      <c r="D106" s="10" t="s">
        <v>684</v>
      </c>
      <c r="E106" s="54">
        <v>1.1000000000000001</v>
      </c>
      <c r="F106" s="10"/>
      <c r="G106" s="10">
        <v>1</v>
      </c>
      <c r="H106" s="12">
        <v>3.7</v>
      </c>
      <c r="I106" s="12">
        <f t="shared" si="4"/>
        <v>0.29729729729729731</v>
      </c>
    </row>
    <row r="107" spans="2:9" x14ac:dyDescent="0.3">
      <c r="B107" s="10"/>
      <c r="C107" s="10">
        <v>104</v>
      </c>
      <c r="D107" s="10" t="s">
        <v>434</v>
      </c>
      <c r="E107" s="54">
        <v>1</v>
      </c>
      <c r="F107" s="10"/>
      <c r="G107" s="10">
        <v>1</v>
      </c>
      <c r="H107" s="12">
        <v>1.1000000000000001</v>
      </c>
      <c r="I107" s="12">
        <f t="shared" si="4"/>
        <v>0.90909090909090906</v>
      </c>
    </row>
    <row r="108" spans="2:9" x14ac:dyDescent="0.3">
      <c r="B108" s="10"/>
      <c r="C108" s="10">
        <v>105</v>
      </c>
      <c r="D108" s="10" t="s">
        <v>664</v>
      </c>
      <c r="E108" s="54">
        <v>0.84</v>
      </c>
      <c r="F108" s="10"/>
      <c r="G108" s="10">
        <v>1</v>
      </c>
      <c r="H108" s="12">
        <v>1.2</v>
      </c>
      <c r="I108" s="12">
        <f t="shared" si="4"/>
        <v>0.7</v>
      </c>
    </row>
    <row r="109" spans="2:9" x14ac:dyDescent="0.3">
      <c r="B109" s="10"/>
      <c r="C109" s="10">
        <v>106</v>
      </c>
      <c r="D109" s="10" t="s">
        <v>665</v>
      </c>
      <c r="E109" s="54">
        <v>2.36</v>
      </c>
      <c r="F109" s="10"/>
      <c r="G109" s="10">
        <v>1</v>
      </c>
      <c r="H109" s="12">
        <v>2</v>
      </c>
      <c r="I109" s="12">
        <f t="shared" si="4"/>
        <v>1.18</v>
      </c>
    </row>
    <row r="110" spans="2:9" x14ac:dyDescent="0.3">
      <c r="B110" s="10"/>
      <c r="C110" s="10">
        <v>107</v>
      </c>
      <c r="D110" s="10" t="s">
        <v>666</v>
      </c>
      <c r="E110" s="54">
        <v>2.09</v>
      </c>
      <c r="F110" s="10"/>
      <c r="G110" s="10">
        <v>1</v>
      </c>
      <c r="H110" s="12">
        <v>1.6</v>
      </c>
      <c r="I110" s="12">
        <f t="shared" si="4"/>
        <v>1.3062499999999999</v>
      </c>
    </row>
    <row r="111" spans="2:9" x14ac:dyDescent="0.3">
      <c r="B111" s="10"/>
      <c r="C111" s="10">
        <v>108</v>
      </c>
      <c r="D111" s="10" t="s">
        <v>685</v>
      </c>
      <c r="E111" s="54">
        <v>4</v>
      </c>
      <c r="F111" s="10"/>
      <c r="G111" s="10">
        <v>1</v>
      </c>
      <c r="H111" s="12">
        <v>1</v>
      </c>
      <c r="I111" s="12">
        <f t="shared" si="4"/>
        <v>4</v>
      </c>
    </row>
    <row r="112" spans="2:9" x14ac:dyDescent="0.3">
      <c r="B112" s="10"/>
      <c r="C112" s="10">
        <v>109</v>
      </c>
      <c r="D112" s="10" t="s">
        <v>368</v>
      </c>
      <c r="E112" s="54">
        <v>25</v>
      </c>
      <c r="F112" s="10"/>
      <c r="G112" s="10">
        <v>1</v>
      </c>
      <c r="H112" s="12">
        <v>52.1</v>
      </c>
      <c r="I112" s="12">
        <f t="shared" si="4"/>
        <v>0.47984644913627639</v>
      </c>
    </row>
    <row r="113" spans="2:12" x14ac:dyDescent="0.3">
      <c r="B113" s="10"/>
      <c r="C113" s="10">
        <v>110</v>
      </c>
      <c r="D113" s="10" t="s">
        <v>436</v>
      </c>
      <c r="E113" s="54">
        <v>82.48</v>
      </c>
      <c r="F113" s="10"/>
      <c r="G113" s="10">
        <v>1</v>
      </c>
      <c r="H113" s="12">
        <v>13</v>
      </c>
      <c r="I113" s="12">
        <f t="shared" si="4"/>
        <v>6.344615384615385</v>
      </c>
      <c r="J113" s="21" t="s">
        <v>802</v>
      </c>
      <c r="K113" s="72">
        <f>SUM(I4:I113)</f>
        <v>143.49498000510366</v>
      </c>
      <c r="L113" s="23">
        <f>COUNT(I4:I113)</f>
        <v>110</v>
      </c>
    </row>
    <row r="114" spans="2:12" x14ac:dyDescent="0.3">
      <c r="B114" s="11" t="s">
        <v>297</v>
      </c>
      <c r="C114" s="10"/>
      <c r="D114" s="10"/>
      <c r="E114" s="54"/>
      <c r="F114" s="10"/>
      <c r="G114" s="10"/>
      <c r="H114" s="12"/>
      <c r="I114" s="12"/>
    </row>
    <row r="115" spans="2:12" x14ac:dyDescent="0.3">
      <c r="B115" s="10"/>
      <c r="C115" s="10">
        <v>111</v>
      </c>
      <c r="D115" s="10" t="s">
        <v>618</v>
      </c>
      <c r="E115" s="54">
        <v>4.1500000000000004</v>
      </c>
      <c r="F115" s="10"/>
      <c r="G115" s="10">
        <v>1</v>
      </c>
      <c r="H115" s="12">
        <v>1</v>
      </c>
      <c r="I115" s="12">
        <f>+(E115*G115)/H115</f>
        <v>4.1500000000000004</v>
      </c>
    </row>
    <row r="116" spans="2:12" x14ac:dyDescent="0.3">
      <c r="B116" s="10"/>
      <c r="C116" s="10">
        <v>112</v>
      </c>
      <c r="D116" s="10" t="s">
        <v>619</v>
      </c>
      <c r="E116" s="54">
        <v>4.4000000000000004</v>
      </c>
      <c r="F116" s="10"/>
      <c r="G116" s="10">
        <v>1</v>
      </c>
      <c r="H116" s="12">
        <v>1</v>
      </c>
      <c r="I116" s="12">
        <f>+(E116*G116)/H116</f>
        <v>4.4000000000000004</v>
      </c>
    </row>
    <row r="117" spans="2:12" x14ac:dyDescent="0.3">
      <c r="B117" s="10"/>
      <c r="C117" s="10">
        <v>113</v>
      </c>
      <c r="D117" s="10" t="s">
        <v>618</v>
      </c>
      <c r="E117" s="54">
        <v>4.1500000000000004</v>
      </c>
      <c r="F117" s="10"/>
      <c r="G117" s="10">
        <v>2</v>
      </c>
      <c r="H117" s="12">
        <v>13</v>
      </c>
      <c r="I117" s="12">
        <f>+(E117*G117)/H117</f>
        <v>0.63846153846153852</v>
      </c>
    </row>
    <row r="118" spans="2:12" x14ac:dyDescent="0.3">
      <c r="B118" s="10"/>
      <c r="C118" s="10">
        <v>114</v>
      </c>
      <c r="D118" s="10" t="s">
        <v>620</v>
      </c>
      <c r="E118" s="54">
        <v>4.4000000000000004</v>
      </c>
      <c r="F118" s="10"/>
      <c r="G118" s="10">
        <v>2</v>
      </c>
      <c r="H118" s="12">
        <v>13</v>
      </c>
      <c r="I118" s="12">
        <f>+(E118*G118)/H118</f>
        <v>0.67692307692307696</v>
      </c>
      <c r="J118" s="21" t="s">
        <v>297</v>
      </c>
      <c r="K118" s="72">
        <f>SUM(I115:I118)</f>
        <v>9.865384615384615</v>
      </c>
      <c r="L118" s="23">
        <f>COUNT(I115:I118)</f>
        <v>4</v>
      </c>
    </row>
    <row r="119" spans="2:12" x14ac:dyDescent="0.3">
      <c r="B119" s="11" t="s">
        <v>437</v>
      </c>
      <c r="C119" s="10"/>
      <c r="D119" s="10"/>
      <c r="E119" s="54"/>
      <c r="F119" s="10"/>
      <c r="G119" s="10"/>
      <c r="H119" s="12"/>
      <c r="I119" s="12"/>
    </row>
    <row r="120" spans="2:12" x14ac:dyDescent="0.3">
      <c r="B120" s="10"/>
      <c r="C120" s="10">
        <v>115</v>
      </c>
      <c r="D120" s="10" t="s">
        <v>80</v>
      </c>
      <c r="E120" s="54">
        <v>8</v>
      </c>
      <c r="F120" s="10"/>
      <c r="G120" s="10">
        <v>3</v>
      </c>
      <c r="H120" s="12">
        <v>52</v>
      </c>
      <c r="I120" s="12">
        <f t="shared" ref="I120:I151" si="5">+(E120*G120)/H120</f>
        <v>0.46153846153846156</v>
      </c>
    </row>
    <row r="121" spans="2:12" x14ac:dyDescent="0.3">
      <c r="B121" s="10"/>
      <c r="C121" s="10">
        <v>116</v>
      </c>
      <c r="D121" s="10" t="s">
        <v>300</v>
      </c>
      <c r="E121" s="54">
        <v>20</v>
      </c>
      <c r="F121" s="10"/>
      <c r="G121" s="10">
        <v>3</v>
      </c>
      <c r="H121" s="12">
        <v>52</v>
      </c>
      <c r="I121" s="12">
        <f t="shared" si="5"/>
        <v>1.1538461538461537</v>
      </c>
    </row>
    <row r="122" spans="2:12" x14ac:dyDescent="0.3">
      <c r="B122" s="10"/>
      <c r="C122" s="10">
        <v>117</v>
      </c>
      <c r="D122" s="10" t="s">
        <v>438</v>
      </c>
      <c r="E122" s="54">
        <v>20</v>
      </c>
      <c r="F122" s="10"/>
      <c r="G122" s="10">
        <v>1</v>
      </c>
      <c r="H122" s="12">
        <v>52</v>
      </c>
      <c r="I122" s="12">
        <f t="shared" si="5"/>
        <v>0.38461538461538464</v>
      </c>
    </row>
    <row r="123" spans="2:12" x14ac:dyDescent="0.3">
      <c r="B123" s="10"/>
      <c r="C123" s="10">
        <v>118</v>
      </c>
      <c r="D123" s="10" t="s">
        <v>79</v>
      </c>
      <c r="E123" s="54">
        <v>10</v>
      </c>
      <c r="F123" s="10"/>
      <c r="G123" s="10">
        <v>2</v>
      </c>
      <c r="H123" s="12">
        <v>52</v>
      </c>
      <c r="I123" s="12">
        <f t="shared" si="5"/>
        <v>0.38461538461538464</v>
      </c>
    </row>
    <row r="124" spans="2:12" x14ac:dyDescent="0.3">
      <c r="B124" s="10"/>
      <c r="C124" s="10">
        <v>119</v>
      </c>
      <c r="D124" s="10" t="s">
        <v>301</v>
      </c>
      <c r="E124" s="54">
        <v>8</v>
      </c>
      <c r="F124" s="10"/>
      <c r="G124" s="10">
        <v>2</v>
      </c>
      <c r="H124" s="12">
        <v>52</v>
      </c>
      <c r="I124" s="12">
        <f t="shared" si="5"/>
        <v>0.30769230769230771</v>
      </c>
    </row>
    <row r="125" spans="2:12" x14ac:dyDescent="0.3">
      <c r="B125" s="10"/>
      <c r="C125" s="10">
        <v>120</v>
      </c>
      <c r="D125" s="10" t="s">
        <v>302</v>
      </c>
      <c r="E125" s="54">
        <v>5</v>
      </c>
      <c r="F125" s="10"/>
      <c r="G125" s="10">
        <v>1</v>
      </c>
      <c r="H125" s="12">
        <v>52</v>
      </c>
      <c r="I125" s="12">
        <f t="shared" si="5"/>
        <v>9.6153846153846159E-2</v>
      </c>
    </row>
    <row r="126" spans="2:12" x14ac:dyDescent="0.3">
      <c r="B126" s="10"/>
      <c r="C126" s="10">
        <v>121</v>
      </c>
      <c r="D126" s="10" t="s">
        <v>83</v>
      </c>
      <c r="E126" s="54">
        <v>4</v>
      </c>
      <c r="F126" s="10"/>
      <c r="G126" s="10">
        <v>3</v>
      </c>
      <c r="H126" s="12">
        <v>52</v>
      </c>
      <c r="I126" s="12">
        <f t="shared" si="5"/>
        <v>0.23076923076923078</v>
      </c>
    </row>
    <row r="127" spans="2:12" x14ac:dyDescent="0.3">
      <c r="B127" s="10"/>
      <c r="C127" s="10">
        <v>122</v>
      </c>
      <c r="D127" s="10" t="s">
        <v>439</v>
      </c>
      <c r="E127" s="54">
        <v>3</v>
      </c>
      <c r="F127" s="10"/>
      <c r="G127" s="10">
        <v>5</v>
      </c>
      <c r="H127" s="12">
        <v>52</v>
      </c>
      <c r="I127" s="12">
        <f t="shared" si="5"/>
        <v>0.28846153846153844</v>
      </c>
    </row>
    <row r="128" spans="2:12" x14ac:dyDescent="0.3">
      <c r="B128" s="10"/>
      <c r="C128" s="10">
        <v>123</v>
      </c>
      <c r="D128" s="10" t="s">
        <v>90</v>
      </c>
      <c r="E128" s="54">
        <v>18.2</v>
      </c>
      <c r="F128" s="10"/>
      <c r="G128" s="10">
        <v>4</v>
      </c>
      <c r="H128" s="12">
        <v>52</v>
      </c>
      <c r="I128" s="12">
        <f t="shared" si="5"/>
        <v>1.4</v>
      </c>
    </row>
    <row r="129" spans="2:9" x14ac:dyDescent="0.3">
      <c r="B129" s="10"/>
      <c r="C129" s="10">
        <v>124</v>
      </c>
      <c r="D129" s="10" t="s">
        <v>88</v>
      </c>
      <c r="E129" s="54">
        <v>8</v>
      </c>
      <c r="F129" s="10"/>
      <c r="G129" s="10">
        <v>4</v>
      </c>
      <c r="H129" s="12">
        <v>52</v>
      </c>
      <c r="I129" s="12">
        <f t="shared" si="5"/>
        <v>0.61538461538461542</v>
      </c>
    </row>
    <row r="130" spans="2:9" x14ac:dyDescent="0.3">
      <c r="B130" s="10"/>
      <c r="C130" s="10">
        <v>125</v>
      </c>
      <c r="D130" s="10" t="s">
        <v>440</v>
      </c>
      <c r="E130" s="54">
        <v>8</v>
      </c>
      <c r="F130" s="10"/>
      <c r="G130" s="10">
        <v>4</v>
      </c>
      <c r="H130" s="12">
        <v>52</v>
      </c>
      <c r="I130" s="12">
        <f t="shared" si="5"/>
        <v>0.61538461538461542</v>
      </c>
    </row>
    <row r="131" spans="2:9" x14ac:dyDescent="0.3">
      <c r="B131" s="10"/>
      <c r="C131" s="10">
        <v>126</v>
      </c>
      <c r="D131" s="10" t="s">
        <v>89</v>
      </c>
      <c r="E131" s="54">
        <v>12.5</v>
      </c>
      <c r="F131" s="10"/>
      <c r="G131" s="10">
        <v>1</v>
      </c>
      <c r="H131" s="12">
        <v>52</v>
      </c>
      <c r="I131" s="12">
        <f t="shared" si="5"/>
        <v>0.24038461538461539</v>
      </c>
    </row>
    <row r="132" spans="2:9" x14ac:dyDescent="0.3">
      <c r="B132" s="10"/>
      <c r="C132" s="10">
        <v>127</v>
      </c>
      <c r="D132" s="10" t="s">
        <v>441</v>
      </c>
      <c r="E132" s="54">
        <v>24</v>
      </c>
      <c r="F132" s="10"/>
      <c r="G132" s="10">
        <v>2</v>
      </c>
      <c r="H132" s="12">
        <v>52</v>
      </c>
      <c r="I132" s="12">
        <f t="shared" si="5"/>
        <v>0.92307692307692313</v>
      </c>
    </row>
    <row r="133" spans="2:9" x14ac:dyDescent="0.3">
      <c r="B133" s="10"/>
      <c r="C133" s="10">
        <v>128</v>
      </c>
      <c r="D133" s="10" t="s">
        <v>442</v>
      </c>
      <c r="E133" s="54">
        <v>17</v>
      </c>
      <c r="F133" s="10"/>
      <c r="G133" s="10">
        <v>2</v>
      </c>
      <c r="H133" s="12">
        <v>52</v>
      </c>
      <c r="I133" s="12">
        <f t="shared" si="5"/>
        <v>0.65384615384615385</v>
      </c>
    </row>
    <row r="134" spans="2:9" x14ac:dyDescent="0.3">
      <c r="B134" s="10"/>
      <c r="C134" s="10">
        <v>129</v>
      </c>
      <c r="D134" s="10" t="s">
        <v>94</v>
      </c>
      <c r="E134" s="54">
        <v>35.979999999999997</v>
      </c>
      <c r="F134" s="10"/>
      <c r="G134" s="10">
        <v>1</v>
      </c>
      <c r="H134" s="12">
        <v>209</v>
      </c>
      <c r="I134" s="12">
        <f t="shared" si="5"/>
        <v>0.17215311004784686</v>
      </c>
    </row>
    <row r="135" spans="2:9" x14ac:dyDescent="0.3">
      <c r="B135" s="10"/>
      <c r="C135" s="10">
        <v>130</v>
      </c>
      <c r="D135" s="10" t="s">
        <v>443</v>
      </c>
      <c r="E135" s="54">
        <v>20.8</v>
      </c>
      <c r="F135" s="10"/>
      <c r="G135" s="10">
        <v>5</v>
      </c>
      <c r="H135" s="12">
        <v>52</v>
      </c>
      <c r="I135" s="12">
        <f t="shared" si="5"/>
        <v>2</v>
      </c>
    </row>
    <row r="136" spans="2:9" x14ac:dyDescent="0.3">
      <c r="B136" s="10"/>
      <c r="C136" s="10">
        <v>131</v>
      </c>
      <c r="D136" s="10" t="s">
        <v>444</v>
      </c>
      <c r="E136" s="54">
        <v>10.5</v>
      </c>
      <c r="F136" s="10"/>
      <c r="G136" s="10">
        <v>1</v>
      </c>
      <c r="H136" s="12">
        <v>209</v>
      </c>
      <c r="I136" s="12">
        <f t="shared" si="5"/>
        <v>5.0239234449760764E-2</v>
      </c>
    </row>
    <row r="137" spans="2:9" x14ac:dyDescent="0.3">
      <c r="B137" s="10"/>
      <c r="C137" s="10">
        <v>132</v>
      </c>
      <c r="D137" s="10" t="s">
        <v>445</v>
      </c>
      <c r="E137" s="54">
        <v>28</v>
      </c>
      <c r="F137" s="10"/>
      <c r="G137" s="10">
        <v>2</v>
      </c>
      <c r="H137" s="12">
        <v>52</v>
      </c>
      <c r="I137" s="12">
        <f t="shared" si="5"/>
        <v>1.0769230769230769</v>
      </c>
    </row>
    <row r="138" spans="2:9" x14ac:dyDescent="0.3">
      <c r="B138" s="10"/>
      <c r="C138" s="10">
        <v>133</v>
      </c>
      <c r="D138" s="10" t="s">
        <v>105</v>
      </c>
      <c r="E138" s="54">
        <v>17.5</v>
      </c>
      <c r="F138" s="10"/>
      <c r="G138" s="10">
        <v>1</v>
      </c>
      <c r="H138" s="12">
        <v>52</v>
      </c>
      <c r="I138" s="12">
        <f t="shared" si="5"/>
        <v>0.33653846153846156</v>
      </c>
    </row>
    <row r="139" spans="2:9" x14ac:dyDescent="0.3">
      <c r="B139" s="10"/>
      <c r="C139" s="10">
        <v>134</v>
      </c>
      <c r="D139" s="10" t="s">
        <v>106</v>
      </c>
      <c r="E139" s="54">
        <v>17.5</v>
      </c>
      <c r="F139" s="10"/>
      <c r="G139" s="10">
        <v>1</v>
      </c>
      <c r="H139" s="12">
        <v>52</v>
      </c>
      <c r="I139" s="12">
        <f t="shared" si="5"/>
        <v>0.33653846153846156</v>
      </c>
    </row>
    <row r="140" spans="2:9" x14ac:dyDescent="0.3">
      <c r="B140" s="10"/>
      <c r="C140" s="10">
        <v>135</v>
      </c>
      <c r="D140" s="10" t="s">
        <v>107</v>
      </c>
      <c r="E140" s="54">
        <v>13.65</v>
      </c>
      <c r="F140" s="10"/>
      <c r="G140" s="10">
        <v>1</v>
      </c>
      <c r="H140" s="12">
        <v>52</v>
      </c>
      <c r="I140" s="12">
        <f t="shared" si="5"/>
        <v>0.26250000000000001</v>
      </c>
    </row>
    <row r="141" spans="2:9" x14ac:dyDescent="0.3">
      <c r="B141" s="10"/>
      <c r="C141" s="10">
        <v>136</v>
      </c>
      <c r="D141" s="10" t="s">
        <v>98</v>
      </c>
      <c r="E141" s="54">
        <v>45</v>
      </c>
      <c r="F141" s="10"/>
      <c r="G141" s="10">
        <v>1</v>
      </c>
      <c r="H141" s="12">
        <v>156</v>
      </c>
      <c r="I141" s="12">
        <f t="shared" si="5"/>
        <v>0.28846153846153844</v>
      </c>
    </row>
    <row r="142" spans="2:9" x14ac:dyDescent="0.3">
      <c r="B142" s="10"/>
      <c r="C142" s="10">
        <v>137</v>
      </c>
      <c r="D142" s="10" t="s">
        <v>97</v>
      </c>
      <c r="E142" s="54">
        <v>25</v>
      </c>
      <c r="F142" s="10"/>
      <c r="G142" s="10">
        <v>1</v>
      </c>
      <c r="H142" s="12">
        <v>261</v>
      </c>
      <c r="I142" s="12">
        <f t="shared" si="5"/>
        <v>9.5785440613026823E-2</v>
      </c>
    </row>
    <row r="143" spans="2:9" x14ac:dyDescent="0.3">
      <c r="B143" s="10"/>
      <c r="C143" s="10">
        <v>138</v>
      </c>
      <c r="D143" s="10" t="s">
        <v>96</v>
      </c>
      <c r="E143" s="54">
        <v>29.5</v>
      </c>
      <c r="F143" s="10"/>
      <c r="G143" s="10">
        <v>1</v>
      </c>
      <c r="H143" s="12">
        <v>104</v>
      </c>
      <c r="I143" s="12">
        <f t="shared" si="5"/>
        <v>0.28365384615384615</v>
      </c>
    </row>
    <row r="144" spans="2:9" x14ac:dyDescent="0.3">
      <c r="B144" s="10"/>
      <c r="C144" s="10">
        <v>139</v>
      </c>
      <c r="D144" s="10" t="s">
        <v>446</v>
      </c>
      <c r="E144" s="54">
        <v>15</v>
      </c>
      <c r="F144" s="10"/>
      <c r="G144" s="10">
        <v>1</v>
      </c>
      <c r="H144" s="12">
        <v>521</v>
      </c>
      <c r="I144" s="12">
        <f t="shared" si="5"/>
        <v>2.8790786948176585E-2</v>
      </c>
    </row>
    <row r="145" spans="2:9" x14ac:dyDescent="0.3">
      <c r="B145" s="10"/>
      <c r="C145" s="10">
        <v>140</v>
      </c>
      <c r="D145" s="10" t="s">
        <v>314</v>
      </c>
      <c r="E145" s="54">
        <v>29.5</v>
      </c>
      <c r="F145" s="10"/>
      <c r="G145" s="10">
        <v>1</v>
      </c>
      <c r="H145" s="12">
        <v>52</v>
      </c>
      <c r="I145" s="12">
        <f t="shared" si="5"/>
        <v>0.56730769230769229</v>
      </c>
    </row>
    <row r="146" spans="2:9" x14ac:dyDescent="0.3">
      <c r="B146" s="10"/>
      <c r="C146" s="10">
        <v>141</v>
      </c>
      <c r="D146" s="10" t="s">
        <v>447</v>
      </c>
      <c r="E146" s="54">
        <v>10</v>
      </c>
      <c r="F146" s="10"/>
      <c r="G146" s="10">
        <v>1</v>
      </c>
      <c r="H146" s="12">
        <v>52</v>
      </c>
      <c r="I146" s="12">
        <f t="shared" si="5"/>
        <v>0.19230769230769232</v>
      </c>
    </row>
    <row r="147" spans="2:9" x14ac:dyDescent="0.3">
      <c r="B147" s="10"/>
      <c r="C147" s="10">
        <v>142</v>
      </c>
      <c r="D147" s="10" t="s">
        <v>82</v>
      </c>
      <c r="E147" s="54">
        <v>12.5</v>
      </c>
      <c r="F147" s="10"/>
      <c r="G147" s="10">
        <v>2</v>
      </c>
      <c r="H147" s="12">
        <v>52</v>
      </c>
      <c r="I147" s="12">
        <f t="shared" si="5"/>
        <v>0.48076923076923078</v>
      </c>
    </row>
    <row r="148" spans="2:9" x14ac:dyDescent="0.3">
      <c r="B148" s="10"/>
      <c r="C148" s="10">
        <v>143</v>
      </c>
      <c r="D148" s="10" t="s">
        <v>81</v>
      </c>
      <c r="E148" s="54">
        <v>15</v>
      </c>
      <c r="F148" s="10"/>
      <c r="G148" s="10">
        <v>1</v>
      </c>
      <c r="H148" s="12">
        <v>52</v>
      </c>
      <c r="I148" s="12">
        <f t="shared" si="5"/>
        <v>0.28846153846153844</v>
      </c>
    </row>
    <row r="149" spans="2:9" x14ac:dyDescent="0.3">
      <c r="B149" s="10"/>
      <c r="C149" s="10">
        <v>144</v>
      </c>
      <c r="D149" s="10" t="s">
        <v>103</v>
      </c>
      <c r="E149" s="54">
        <v>4.99</v>
      </c>
      <c r="F149" s="10"/>
      <c r="G149" s="10">
        <v>1</v>
      </c>
      <c r="H149" s="12">
        <v>26</v>
      </c>
      <c r="I149" s="12">
        <f t="shared" si="5"/>
        <v>0.19192307692307692</v>
      </c>
    </row>
    <row r="150" spans="2:9" x14ac:dyDescent="0.3">
      <c r="B150" s="10"/>
      <c r="C150" s="10">
        <v>145</v>
      </c>
      <c r="D150" s="10" t="s">
        <v>448</v>
      </c>
      <c r="E150" s="54">
        <v>3.99</v>
      </c>
      <c r="F150" s="10"/>
      <c r="G150" s="10">
        <v>1</v>
      </c>
      <c r="H150" s="12">
        <v>52</v>
      </c>
      <c r="I150" s="12">
        <f t="shared" si="5"/>
        <v>7.6730769230769241E-2</v>
      </c>
    </row>
    <row r="151" spans="2:9" x14ac:dyDescent="0.3">
      <c r="B151" s="10"/>
      <c r="C151" s="10">
        <v>146</v>
      </c>
      <c r="D151" s="10" t="s">
        <v>449</v>
      </c>
      <c r="E151" s="54">
        <v>17.989999999999998</v>
      </c>
      <c r="F151" s="10"/>
      <c r="G151" s="10">
        <v>1</v>
      </c>
      <c r="H151" s="12">
        <v>52</v>
      </c>
      <c r="I151" s="12">
        <f t="shared" si="5"/>
        <v>0.34596153846153843</v>
      </c>
    </row>
    <row r="152" spans="2:9" x14ac:dyDescent="0.3">
      <c r="B152" s="10"/>
      <c r="C152" s="10">
        <v>147</v>
      </c>
      <c r="D152" s="10" t="s">
        <v>450</v>
      </c>
      <c r="E152" s="54">
        <v>15.99</v>
      </c>
      <c r="F152" s="10"/>
      <c r="G152" s="10">
        <v>1</v>
      </c>
      <c r="H152" s="12">
        <v>52</v>
      </c>
      <c r="I152" s="12">
        <f t="shared" ref="I152:I183" si="6">+(E152*G152)/H152</f>
        <v>0.3075</v>
      </c>
    </row>
    <row r="153" spans="2:9" x14ac:dyDescent="0.3">
      <c r="B153" s="10"/>
      <c r="C153" s="10">
        <v>148</v>
      </c>
      <c r="D153" s="10" t="s">
        <v>451</v>
      </c>
      <c r="E153" s="54">
        <v>34.99</v>
      </c>
      <c r="F153" s="10"/>
      <c r="G153" s="10">
        <v>1</v>
      </c>
      <c r="H153" s="12">
        <v>104</v>
      </c>
      <c r="I153" s="12">
        <f t="shared" si="6"/>
        <v>0.33644230769230771</v>
      </c>
    </row>
    <row r="154" spans="2:9" x14ac:dyDescent="0.3">
      <c r="B154" s="10"/>
      <c r="C154" s="10">
        <v>149</v>
      </c>
      <c r="D154" s="10" t="s">
        <v>99</v>
      </c>
      <c r="E154" s="54">
        <v>45</v>
      </c>
      <c r="F154" s="10"/>
      <c r="G154" s="10">
        <v>1</v>
      </c>
      <c r="H154" s="12">
        <v>52</v>
      </c>
      <c r="I154" s="12">
        <f t="shared" si="6"/>
        <v>0.86538461538461542</v>
      </c>
    </row>
    <row r="155" spans="2:9" x14ac:dyDescent="0.3">
      <c r="B155" s="10"/>
      <c r="C155" s="10">
        <v>150</v>
      </c>
      <c r="D155" s="10" t="s">
        <v>452</v>
      </c>
      <c r="E155" s="54">
        <v>12.99</v>
      </c>
      <c r="F155" s="10"/>
      <c r="G155" s="10">
        <v>1</v>
      </c>
      <c r="H155" s="12">
        <v>52</v>
      </c>
      <c r="I155" s="12">
        <f t="shared" si="6"/>
        <v>0.24980769230769231</v>
      </c>
    </row>
    <row r="156" spans="2:9" x14ac:dyDescent="0.3">
      <c r="B156" s="10"/>
      <c r="C156" s="10">
        <v>151</v>
      </c>
      <c r="D156" s="10" t="s">
        <v>80</v>
      </c>
      <c r="E156" s="54">
        <v>12.8</v>
      </c>
      <c r="F156" s="10"/>
      <c r="G156" s="10">
        <v>2</v>
      </c>
      <c r="H156" s="12">
        <v>52</v>
      </c>
      <c r="I156" s="12">
        <f t="shared" si="6"/>
        <v>0.49230769230769234</v>
      </c>
    </row>
    <row r="157" spans="2:9" x14ac:dyDescent="0.3">
      <c r="B157" s="10"/>
      <c r="C157" s="10">
        <v>152</v>
      </c>
      <c r="D157" s="10" t="s">
        <v>79</v>
      </c>
      <c r="E157" s="54">
        <v>9.6</v>
      </c>
      <c r="F157" s="10"/>
      <c r="G157" s="10">
        <v>2</v>
      </c>
      <c r="H157" s="12">
        <v>52</v>
      </c>
      <c r="I157" s="12">
        <f t="shared" si="6"/>
        <v>0.3692307692307692</v>
      </c>
    </row>
    <row r="158" spans="2:9" x14ac:dyDescent="0.3">
      <c r="B158" s="10"/>
      <c r="C158" s="10">
        <v>153</v>
      </c>
      <c r="D158" s="10" t="s">
        <v>621</v>
      </c>
      <c r="E158" s="54">
        <v>6</v>
      </c>
      <c r="F158" s="10"/>
      <c r="G158" s="10">
        <v>2</v>
      </c>
      <c r="H158" s="12">
        <v>261</v>
      </c>
      <c r="I158" s="12">
        <f t="shared" si="6"/>
        <v>4.5977011494252873E-2</v>
      </c>
    </row>
    <row r="159" spans="2:9" x14ac:dyDescent="0.3">
      <c r="B159" s="10"/>
      <c r="C159" s="10">
        <v>154</v>
      </c>
      <c r="D159" s="10" t="s">
        <v>622</v>
      </c>
      <c r="E159" s="54">
        <v>12.5</v>
      </c>
      <c r="F159" s="10"/>
      <c r="G159" s="10">
        <v>1</v>
      </c>
      <c r="H159" s="12">
        <v>261</v>
      </c>
      <c r="I159" s="12">
        <f t="shared" si="6"/>
        <v>4.7892720306513412E-2</v>
      </c>
    </row>
    <row r="160" spans="2:9" x14ac:dyDescent="0.3">
      <c r="B160" s="10"/>
      <c r="C160" s="10">
        <v>155</v>
      </c>
      <c r="D160" s="10" t="s">
        <v>623</v>
      </c>
      <c r="E160" s="54">
        <v>14</v>
      </c>
      <c r="F160" s="10"/>
      <c r="G160" s="10">
        <v>1</v>
      </c>
      <c r="H160" s="12">
        <v>261</v>
      </c>
      <c r="I160" s="12">
        <f t="shared" si="6"/>
        <v>5.3639846743295021E-2</v>
      </c>
    </row>
    <row r="161" spans="2:9" x14ac:dyDescent="0.3">
      <c r="B161" s="10"/>
      <c r="C161" s="10">
        <v>156</v>
      </c>
      <c r="D161" s="10" t="s">
        <v>88</v>
      </c>
      <c r="E161" s="54">
        <v>10</v>
      </c>
      <c r="F161" s="10"/>
      <c r="G161" s="10">
        <v>2</v>
      </c>
      <c r="H161" s="12">
        <v>104</v>
      </c>
      <c r="I161" s="12">
        <f t="shared" si="6"/>
        <v>0.19230769230769232</v>
      </c>
    </row>
    <row r="162" spans="2:9" x14ac:dyDescent="0.3">
      <c r="B162" s="10"/>
      <c r="C162" s="10">
        <v>157</v>
      </c>
      <c r="D162" s="10" t="s">
        <v>87</v>
      </c>
      <c r="E162" s="54">
        <v>40</v>
      </c>
      <c r="F162" s="10"/>
      <c r="G162" s="10">
        <v>3</v>
      </c>
      <c r="H162" s="12">
        <v>104</v>
      </c>
      <c r="I162" s="12">
        <f t="shared" si="6"/>
        <v>1.1538461538461537</v>
      </c>
    </row>
    <row r="163" spans="2:9" x14ac:dyDescent="0.3">
      <c r="B163" s="10"/>
      <c r="C163" s="10">
        <v>158</v>
      </c>
      <c r="D163" s="10" t="s">
        <v>89</v>
      </c>
      <c r="E163" s="54">
        <v>14</v>
      </c>
      <c r="F163" s="10"/>
      <c r="G163" s="10">
        <v>1</v>
      </c>
      <c r="H163" s="12">
        <v>104</v>
      </c>
      <c r="I163" s="12">
        <f t="shared" si="6"/>
        <v>0.13461538461538461</v>
      </c>
    </row>
    <row r="164" spans="2:9" x14ac:dyDescent="0.3">
      <c r="B164" s="10"/>
      <c r="C164" s="10">
        <v>159</v>
      </c>
      <c r="D164" s="10" t="s">
        <v>93</v>
      </c>
      <c r="E164" s="54">
        <v>12.8</v>
      </c>
      <c r="F164" s="10"/>
      <c r="G164" s="10">
        <v>2</v>
      </c>
      <c r="H164" s="12">
        <v>104</v>
      </c>
      <c r="I164" s="12">
        <f t="shared" si="6"/>
        <v>0.24615384615384617</v>
      </c>
    </row>
    <row r="165" spans="2:9" x14ac:dyDescent="0.3">
      <c r="B165" s="10"/>
      <c r="C165" s="10">
        <v>160</v>
      </c>
      <c r="D165" s="10" t="s">
        <v>94</v>
      </c>
      <c r="E165" s="54">
        <v>68</v>
      </c>
      <c r="F165" s="10"/>
      <c r="G165" s="10">
        <v>2</v>
      </c>
      <c r="H165" s="12">
        <v>52</v>
      </c>
      <c r="I165" s="12">
        <f t="shared" si="6"/>
        <v>2.6153846153846154</v>
      </c>
    </row>
    <row r="166" spans="2:9" x14ac:dyDescent="0.3">
      <c r="B166" s="10"/>
      <c r="C166" s="10">
        <v>161</v>
      </c>
      <c r="D166" s="10" t="s">
        <v>86</v>
      </c>
      <c r="E166" s="54">
        <v>16</v>
      </c>
      <c r="F166" s="10"/>
      <c r="G166" s="10">
        <v>5</v>
      </c>
      <c r="H166" s="12">
        <v>52</v>
      </c>
      <c r="I166" s="12">
        <f t="shared" si="6"/>
        <v>1.5384615384615385</v>
      </c>
    </row>
    <row r="167" spans="2:9" x14ac:dyDescent="0.3">
      <c r="B167" s="10"/>
      <c r="C167" s="10">
        <v>162</v>
      </c>
      <c r="D167" s="10" t="s">
        <v>104</v>
      </c>
      <c r="E167" s="54">
        <v>6.4</v>
      </c>
      <c r="F167" s="10"/>
      <c r="G167" s="10">
        <v>3</v>
      </c>
      <c r="H167" s="12">
        <v>521</v>
      </c>
      <c r="I167" s="12">
        <f t="shared" si="6"/>
        <v>3.6852207293666034E-2</v>
      </c>
    </row>
    <row r="168" spans="2:9" x14ac:dyDescent="0.3">
      <c r="B168" s="10"/>
      <c r="C168" s="10">
        <v>163</v>
      </c>
      <c r="D168" s="10" t="s">
        <v>624</v>
      </c>
      <c r="E168" s="54">
        <v>14.4</v>
      </c>
      <c r="F168" s="10"/>
      <c r="G168" s="10">
        <v>3</v>
      </c>
      <c r="H168" s="12">
        <v>104</v>
      </c>
      <c r="I168" s="12">
        <f t="shared" si="6"/>
        <v>0.41538461538461541</v>
      </c>
    </row>
    <row r="169" spans="2:9" x14ac:dyDescent="0.3">
      <c r="B169" s="10"/>
      <c r="C169" s="10">
        <v>164</v>
      </c>
      <c r="D169" s="10" t="s">
        <v>83</v>
      </c>
      <c r="E169" s="54">
        <v>4</v>
      </c>
      <c r="F169" s="10"/>
      <c r="G169" s="10">
        <v>3</v>
      </c>
      <c r="H169" s="12">
        <v>104</v>
      </c>
      <c r="I169" s="12">
        <f t="shared" si="6"/>
        <v>0.11538461538461539</v>
      </c>
    </row>
    <row r="170" spans="2:9" x14ac:dyDescent="0.3">
      <c r="B170" s="10"/>
      <c r="C170" s="10">
        <v>165</v>
      </c>
      <c r="D170" s="10" t="s">
        <v>84</v>
      </c>
      <c r="E170" s="54">
        <v>7.5</v>
      </c>
      <c r="F170" s="10"/>
      <c r="G170" s="10">
        <v>3</v>
      </c>
      <c r="H170" s="12">
        <v>104</v>
      </c>
      <c r="I170" s="12">
        <f t="shared" si="6"/>
        <v>0.21634615384615385</v>
      </c>
    </row>
    <row r="171" spans="2:9" x14ac:dyDescent="0.3">
      <c r="B171" s="10"/>
      <c r="C171" s="10">
        <v>166</v>
      </c>
      <c r="D171" s="10" t="s">
        <v>90</v>
      </c>
      <c r="E171" s="54">
        <v>15</v>
      </c>
      <c r="F171" s="10"/>
      <c r="G171" s="10">
        <v>2</v>
      </c>
      <c r="H171" s="12">
        <v>104</v>
      </c>
      <c r="I171" s="12">
        <f t="shared" si="6"/>
        <v>0.28846153846153844</v>
      </c>
    </row>
    <row r="172" spans="2:9" x14ac:dyDescent="0.3">
      <c r="B172" s="10"/>
      <c r="C172" s="10">
        <v>167</v>
      </c>
      <c r="D172" s="10" t="s">
        <v>625</v>
      </c>
      <c r="E172" s="54">
        <v>15.4</v>
      </c>
      <c r="F172" s="10"/>
      <c r="G172" s="10">
        <v>2</v>
      </c>
      <c r="H172" s="12">
        <v>104</v>
      </c>
      <c r="I172" s="12">
        <f t="shared" si="6"/>
        <v>0.29615384615384616</v>
      </c>
    </row>
    <row r="173" spans="2:9" x14ac:dyDescent="0.3">
      <c r="B173" s="10"/>
      <c r="C173" s="10">
        <v>168</v>
      </c>
      <c r="D173" s="10" t="s">
        <v>98</v>
      </c>
      <c r="E173" s="54">
        <v>69</v>
      </c>
      <c r="F173" s="10"/>
      <c r="G173" s="10">
        <v>1</v>
      </c>
      <c r="H173" s="12">
        <v>104</v>
      </c>
      <c r="I173" s="12">
        <f t="shared" si="6"/>
        <v>0.66346153846153844</v>
      </c>
    </row>
    <row r="174" spans="2:9" x14ac:dyDescent="0.3">
      <c r="B174" s="10"/>
      <c r="C174" s="10">
        <v>169</v>
      </c>
      <c r="D174" s="10" t="s">
        <v>97</v>
      </c>
      <c r="E174" s="54">
        <v>17.45</v>
      </c>
      <c r="F174" s="10"/>
      <c r="G174" s="10">
        <v>1</v>
      </c>
      <c r="H174" s="12">
        <v>104</v>
      </c>
      <c r="I174" s="12">
        <f t="shared" si="6"/>
        <v>0.16778846153846153</v>
      </c>
    </row>
    <row r="175" spans="2:9" x14ac:dyDescent="0.3">
      <c r="B175" s="10"/>
      <c r="C175" s="10">
        <v>170</v>
      </c>
      <c r="D175" s="10" t="s">
        <v>105</v>
      </c>
      <c r="E175" s="54">
        <v>9</v>
      </c>
      <c r="F175" s="10"/>
      <c r="G175" s="10">
        <v>1</v>
      </c>
      <c r="H175" s="12">
        <v>261</v>
      </c>
      <c r="I175" s="12">
        <f t="shared" si="6"/>
        <v>3.4482758620689655E-2</v>
      </c>
    </row>
    <row r="176" spans="2:9" x14ac:dyDescent="0.3">
      <c r="B176" s="10"/>
      <c r="C176" s="10">
        <v>171</v>
      </c>
      <c r="D176" s="10" t="s">
        <v>107</v>
      </c>
      <c r="E176" s="54">
        <v>17.5</v>
      </c>
      <c r="F176" s="10"/>
      <c r="G176" s="10">
        <v>1</v>
      </c>
      <c r="H176" s="12">
        <v>261</v>
      </c>
      <c r="I176" s="12">
        <f t="shared" si="6"/>
        <v>6.7049808429118771E-2</v>
      </c>
    </row>
    <row r="177" spans="2:12" x14ac:dyDescent="0.3">
      <c r="B177" s="10"/>
      <c r="C177" s="10">
        <v>172</v>
      </c>
      <c r="D177" s="10" t="s">
        <v>106</v>
      </c>
      <c r="E177" s="54">
        <v>17.5</v>
      </c>
      <c r="F177" s="10"/>
      <c r="G177" s="10">
        <v>1</v>
      </c>
      <c r="H177" s="12">
        <v>261</v>
      </c>
      <c r="I177" s="12">
        <f t="shared" si="6"/>
        <v>6.7049808429118771E-2</v>
      </c>
    </row>
    <row r="178" spans="2:12" x14ac:dyDescent="0.3">
      <c r="B178" s="10"/>
      <c r="C178" s="10">
        <v>173</v>
      </c>
      <c r="D178" s="10" t="s">
        <v>109</v>
      </c>
      <c r="E178" s="54">
        <v>12</v>
      </c>
      <c r="F178" s="10"/>
      <c r="G178" s="10">
        <v>1</v>
      </c>
      <c r="H178" s="12">
        <v>104</v>
      </c>
      <c r="I178" s="12">
        <f t="shared" si="6"/>
        <v>0.11538461538461539</v>
      </c>
    </row>
    <row r="179" spans="2:12" x14ac:dyDescent="0.3">
      <c r="B179" s="10"/>
      <c r="C179" s="10">
        <v>174</v>
      </c>
      <c r="D179" s="10" t="s">
        <v>82</v>
      </c>
      <c r="E179" s="54">
        <v>19.5</v>
      </c>
      <c r="F179" s="10"/>
      <c r="G179" s="10">
        <v>2</v>
      </c>
      <c r="H179" s="12">
        <v>104</v>
      </c>
      <c r="I179" s="12">
        <f t="shared" si="6"/>
        <v>0.375</v>
      </c>
    </row>
    <row r="180" spans="2:12" x14ac:dyDescent="0.3">
      <c r="B180" s="10"/>
      <c r="C180" s="10">
        <v>175</v>
      </c>
      <c r="D180" s="10" t="s">
        <v>81</v>
      </c>
      <c r="E180" s="54">
        <v>29.5</v>
      </c>
      <c r="F180" s="10"/>
      <c r="G180" s="10">
        <v>1</v>
      </c>
      <c r="H180" s="12">
        <v>104</v>
      </c>
      <c r="I180" s="12">
        <f t="shared" si="6"/>
        <v>0.28365384615384615</v>
      </c>
    </row>
    <row r="181" spans="2:12" x14ac:dyDescent="0.3">
      <c r="B181" s="10"/>
      <c r="C181" s="10">
        <v>176</v>
      </c>
      <c r="D181" s="10" t="s">
        <v>103</v>
      </c>
      <c r="E181" s="54">
        <v>7.5</v>
      </c>
      <c r="F181" s="10"/>
      <c r="G181" s="10">
        <v>1</v>
      </c>
      <c r="H181" s="12">
        <v>26</v>
      </c>
      <c r="I181" s="12">
        <f t="shared" si="6"/>
        <v>0.28846153846153844</v>
      </c>
    </row>
    <row r="182" spans="2:12" x14ac:dyDescent="0.3">
      <c r="B182" s="10"/>
      <c r="C182" s="10">
        <v>177</v>
      </c>
      <c r="D182" s="10" t="s">
        <v>100</v>
      </c>
      <c r="E182" s="54">
        <v>28</v>
      </c>
      <c r="F182" s="10"/>
      <c r="G182" s="10">
        <v>2</v>
      </c>
      <c r="H182" s="12">
        <v>52</v>
      </c>
      <c r="I182" s="12">
        <f t="shared" si="6"/>
        <v>1.0769230769230769</v>
      </c>
    </row>
    <row r="183" spans="2:12" x14ac:dyDescent="0.3">
      <c r="B183" s="10"/>
      <c r="C183" s="10">
        <v>178</v>
      </c>
      <c r="D183" s="10" t="s">
        <v>101</v>
      </c>
      <c r="E183" s="54">
        <v>28</v>
      </c>
      <c r="F183" s="10"/>
      <c r="G183" s="10">
        <v>1</v>
      </c>
      <c r="H183" s="12">
        <v>104</v>
      </c>
      <c r="I183" s="12">
        <f t="shared" si="6"/>
        <v>0.26923076923076922</v>
      </c>
    </row>
    <row r="184" spans="2:12" x14ac:dyDescent="0.3">
      <c r="B184" s="10"/>
      <c r="C184" s="10">
        <v>179</v>
      </c>
      <c r="D184" s="10" t="s">
        <v>99</v>
      </c>
      <c r="E184" s="54">
        <v>8</v>
      </c>
      <c r="F184" s="10"/>
      <c r="G184" s="10">
        <v>1</v>
      </c>
      <c r="H184" s="12">
        <v>104</v>
      </c>
      <c r="I184" s="12">
        <f t="shared" ref="I184:I186" si="7">+(E184*G184)/H184</f>
        <v>7.6923076923076927E-2</v>
      </c>
    </row>
    <row r="185" spans="2:12" x14ac:dyDescent="0.3">
      <c r="B185" s="10"/>
      <c r="C185" s="10">
        <v>180</v>
      </c>
      <c r="D185" s="10" t="s">
        <v>451</v>
      </c>
      <c r="E185" s="54">
        <v>34.99</v>
      </c>
      <c r="F185" s="10"/>
      <c r="G185" s="10">
        <v>1</v>
      </c>
      <c r="H185" s="12">
        <v>104</v>
      </c>
      <c r="I185" s="12">
        <f t="shared" si="7"/>
        <v>0.33644230769230771</v>
      </c>
    </row>
    <row r="186" spans="2:12" x14ac:dyDescent="0.3">
      <c r="B186" s="10"/>
      <c r="C186" s="10">
        <v>181</v>
      </c>
      <c r="D186" s="10" t="s">
        <v>626</v>
      </c>
      <c r="E186" s="54">
        <v>17.600000000000001</v>
      </c>
      <c r="F186" s="10"/>
      <c r="G186" s="10">
        <v>1</v>
      </c>
      <c r="H186" s="12">
        <v>104</v>
      </c>
      <c r="I186" s="12">
        <f t="shared" si="7"/>
        <v>0.16923076923076924</v>
      </c>
      <c r="J186" s="21" t="s">
        <v>10</v>
      </c>
      <c r="K186" s="72">
        <f>SUM(I120:I186)</f>
        <v>28.839431964144694</v>
      </c>
      <c r="L186" s="23">
        <f>COUNT(I120:I186)</f>
        <v>67</v>
      </c>
    </row>
    <row r="187" spans="2:12" x14ac:dyDescent="0.3">
      <c r="B187" s="11" t="s">
        <v>686</v>
      </c>
      <c r="C187" s="10"/>
      <c r="D187" s="10"/>
      <c r="E187" s="54"/>
      <c r="F187" s="10"/>
      <c r="G187" s="10"/>
      <c r="H187" s="12"/>
      <c r="I187" s="12"/>
    </row>
    <row r="188" spans="2:12" x14ac:dyDescent="0.3">
      <c r="B188" s="10"/>
      <c r="C188" s="10">
        <v>182</v>
      </c>
      <c r="D188" s="10" t="s">
        <v>110</v>
      </c>
      <c r="E188" s="54">
        <v>107.8</v>
      </c>
      <c r="F188" s="10"/>
      <c r="G188" s="10">
        <v>1</v>
      </c>
      <c r="H188" s="12">
        <v>1</v>
      </c>
      <c r="I188" s="12">
        <v>107.8</v>
      </c>
    </row>
    <row r="189" spans="2:12" x14ac:dyDescent="0.3">
      <c r="B189" s="10"/>
      <c r="C189" s="10">
        <v>183</v>
      </c>
      <c r="D189" s="14" t="s">
        <v>111</v>
      </c>
      <c r="E189" s="58">
        <v>7.1709287000000002</v>
      </c>
      <c r="F189" s="10"/>
      <c r="G189" s="10">
        <v>1</v>
      </c>
      <c r="H189" s="12">
        <v>1</v>
      </c>
      <c r="I189" s="12">
        <f t="shared" ref="I189:I193" si="8">+(E189*G189)/H189</f>
        <v>7.1709287000000002</v>
      </c>
    </row>
    <row r="190" spans="2:12" x14ac:dyDescent="0.3">
      <c r="B190" s="10"/>
      <c r="C190" s="10">
        <v>184</v>
      </c>
      <c r="D190" s="14" t="s">
        <v>792</v>
      </c>
      <c r="E190" s="58">
        <v>9.0948364000000002</v>
      </c>
      <c r="F190" s="10"/>
      <c r="G190" s="10">
        <v>1</v>
      </c>
      <c r="H190" s="12">
        <v>1</v>
      </c>
      <c r="I190" s="12">
        <f t="shared" si="8"/>
        <v>9.0948364000000002</v>
      </c>
    </row>
    <row r="191" spans="2:12" x14ac:dyDescent="0.3">
      <c r="B191" s="10"/>
      <c r="C191" s="10">
        <v>185</v>
      </c>
      <c r="D191" s="10" t="s">
        <v>459</v>
      </c>
      <c r="E191" s="53">
        <f>'Single Male'!E136</f>
        <v>1.323</v>
      </c>
      <c r="F191" s="10"/>
      <c r="G191" s="10">
        <v>1</v>
      </c>
      <c r="H191" s="12">
        <v>1</v>
      </c>
      <c r="I191" s="12">
        <f t="shared" si="8"/>
        <v>1.323</v>
      </c>
    </row>
    <row r="192" spans="2:12" x14ac:dyDescent="0.3">
      <c r="B192" s="10"/>
      <c r="C192" s="10">
        <v>186</v>
      </c>
      <c r="D192" s="10" t="s">
        <v>113</v>
      </c>
      <c r="E192" s="58">
        <v>19.156229299999996</v>
      </c>
      <c r="F192" s="10"/>
      <c r="G192" s="10">
        <v>1</v>
      </c>
      <c r="H192" s="12">
        <v>1</v>
      </c>
      <c r="I192" s="12">
        <f t="shared" si="8"/>
        <v>19.156229299999996</v>
      </c>
    </row>
    <row r="193" spans="2:12" x14ac:dyDescent="0.3">
      <c r="B193" s="10"/>
      <c r="C193" s="10">
        <v>187</v>
      </c>
      <c r="D193" s="10" t="s">
        <v>114</v>
      </c>
      <c r="E193" s="58">
        <v>150</v>
      </c>
      <c r="F193" s="10"/>
      <c r="G193" s="10">
        <v>1</v>
      </c>
      <c r="H193" s="12">
        <v>52.142859999999999</v>
      </c>
      <c r="I193" s="12">
        <f t="shared" si="8"/>
        <v>2.8767121711390593</v>
      </c>
      <c r="J193" s="21" t="s">
        <v>11</v>
      </c>
      <c r="K193" s="72">
        <f>SUM(I188:I193)</f>
        <v>147.42170657113905</v>
      </c>
      <c r="L193" s="23">
        <f>COUNT(I188:I193)</f>
        <v>6</v>
      </c>
    </row>
    <row r="194" spans="2:12" x14ac:dyDescent="0.3">
      <c r="B194" s="11" t="s">
        <v>316</v>
      </c>
      <c r="C194" s="10"/>
      <c r="D194" s="10"/>
      <c r="E194" s="54"/>
      <c r="F194" s="10"/>
      <c r="G194" s="10"/>
      <c r="H194" s="12"/>
      <c r="I194" s="12"/>
    </row>
    <row r="195" spans="2:12" x14ac:dyDescent="0.3">
      <c r="B195" s="10"/>
      <c r="C195" s="10">
        <v>188</v>
      </c>
      <c r="D195" s="10" t="s">
        <v>115</v>
      </c>
      <c r="E195" s="54">
        <v>5</v>
      </c>
      <c r="F195" s="10"/>
      <c r="G195" s="10">
        <v>1</v>
      </c>
      <c r="H195" s="12">
        <v>417</v>
      </c>
      <c r="I195" s="12">
        <f t="shared" ref="I195:I226" si="9">+(E195*G195)/H195</f>
        <v>1.1990407673860911E-2</v>
      </c>
    </row>
    <row r="196" spans="2:12" x14ac:dyDescent="0.3">
      <c r="B196" s="10"/>
      <c r="C196" s="10">
        <v>189</v>
      </c>
      <c r="D196" s="10" t="s">
        <v>116</v>
      </c>
      <c r="E196" s="54">
        <v>2</v>
      </c>
      <c r="F196" s="10"/>
      <c r="G196" s="10">
        <v>1</v>
      </c>
      <c r="H196" s="12">
        <v>521</v>
      </c>
      <c r="I196" s="12">
        <f t="shared" si="9"/>
        <v>3.838771593090211E-3</v>
      </c>
    </row>
    <row r="197" spans="2:12" x14ac:dyDescent="0.3">
      <c r="B197" s="10"/>
      <c r="C197" s="10">
        <v>190</v>
      </c>
      <c r="D197" s="10" t="s">
        <v>460</v>
      </c>
      <c r="E197" s="54">
        <v>7.98</v>
      </c>
      <c r="F197" s="10"/>
      <c r="G197" s="10">
        <v>1</v>
      </c>
      <c r="H197" s="12">
        <v>261</v>
      </c>
      <c r="I197" s="12">
        <f t="shared" si="9"/>
        <v>3.0574712643678163E-2</v>
      </c>
    </row>
    <row r="198" spans="2:12" x14ac:dyDescent="0.3">
      <c r="B198" s="10"/>
      <c r="C198" s="10">
        <v>191</v>
      </c>
      <c r="D198" s="10" t="s">
        <v>214</v>
      </c>
      <c r="E198" s="54">
        <v>2</v>
      </c>
      <c r="F198" s="10"/>
      <c r="G198" s="10">
        <v>1</v>
      </c>
      <c r="H198" s="12">
        <v>1043</v>
      </c>
      <c r="I198" s="12">
        <f t="shared" si="9"/>
        <v>1.9175455417066154E-3</v>
      </c>
    </row>
    <row r="199" spans="2:12" x14ac:dyDescent="0.3">
      <c r="B199" s="10"/>
      <c r="C199" s="10">
        <v>192</v>
      </c>
      <c r="D199" s="10" t="s">
        <v>461</v>
      </c>
      <c r="E199" s="54">
        <v>9.99</v>
      </c>
      <c r="F199" s="10"/>
      <c r="G199" s="10">
        <v>1</v>
      </c>
      <c r="H199" s="12">
        <v>156</v>
      </c>
      <c r="I199" s="12">
        <f t="shared" si="9"/>
        <v>6.4038461538461544E-2</v>
      </c>
    </row>
    <row r="200" spans="2:12" x14ac:dyDescent="0.3">
      <c r="B200" s="10"/>
      <c r="C200" s="10">
        <v>193</v>
      </c>
      <c r="D200" s="10" t="s">
        <v>115</v>
      </c>
      <c r="E200" s="54">
        <v>5</v>
      </c>
      <c r="F200" s="10"/>
      <c r="G200" s="10">
        <v>1</v>
      </c>
      <c r="H200" s="12">
        <v>417</v>
      </c>
      <c r="I200" s="12">
        <f t="shared" si="9"/>
        <v>1.1990407673860911E-2</v>
      </c>
    </row>
    <row r="201" spans="2:12" x14ac:dyDescent="0.3">
      <c r="B201" s="10"/>
      <c r="C201" s="10">
        <v>194</v>
      </c>
      <c r="D201" s="10" t="s">
        <v>116</v>
      </c>
      <c r="E201" s="54">
        <v>2</v>
      </c>
      <c r="F201" s="10"/>
      <c r="G201" s="10">
        <v>1</v>
      </c>
      <c r="H201" s="12">
        <v>521</v>
      </c>
      <c r="I201" s="12">
        <f t="shared" si="9"/>
        <v>3.838771593090211E-3</v>
      </c>
    </row>
    <row r="202" spans="2:12" x14ac:dyDescent="0.3">
      <c r="B202" s="10"/>
      <c r="C202" s="10">
        <v>195</v>
      </c>
      <c r="D202" s="10" t="s">
        <v>117</v>
      </c>
      <c r="E202" s="54">
        <v>20</v>
      </c>
      <c r="F202" s="10"/>
      <c r="G202" s="10">
        <v>1</v>
      </c>
      <c r="H202" s="12">
        <v>521</v>
      </c>
      <c r="I202" s="12">
        <f t="shared" si="9"/>
        <v>3.8387715930902108E-2</v>
      </c>
    </row>
    <row r="203" spans="2:12" x14ac:dyDescent="0.3">
      <c r="B203" s="10"/>
      <c r="C203" s="10">
        <v>196</v>
      </c>
      <c r="D203" s="10" t="s">
        <v>118</v>
      </c>
      <c r="E203" s="54">
        <v>25</v>
      </c>
      <c r="F203" s="10"/>
      <c r="G203" s="10">
        <v>1</v>
      </c>
      <c r="H203" s="12">
        <v>521</v>
      </c>
      <c r="I203" s="12">
        <f t="shared" si="9"/>
        <v>4.7984644913627639E-2</v>
      </c>
    </row>
    <row r="204" spans="2:12" x14ac:dyDescent="0.3">
      <c r="B204" s="10"/>
      <c r="C204" s="10">
        <v>197</v>
      </c>
      <c r="D204" s="10" t="s">
        <v>120</v>
      </c>
      <c r="E204" s="54">
        <v>15</v>
      </c>
      <c r="F204" s="10"/>
      <c r="G204" s="10">
        <v>1</v>
      </c>
      <c r="H204" s="12">
        <v>521</v>
      </c>
      <c r="I204" s="12">
        <f t="shared" si="9"/>
        <v>2.8790786948176585E-2</v>
      </c>
    </row>
    <row r="205" spans="2:12" x14ac:dyDescent="0.3">
      <c r="B205" s="10"/>
      <c r="C205" s="10">
        <v>198</v>
      </c>
      <c r="D205" s="10" t="s">
        <v>121</v>
      </c>
      <c r="E205" s="54">
        <v>7.79</v>
      </c>
      <c r="F205" s="10"/>
      <c r="G205" s="10">
        <v>1</v>
      </c>
      <c r="H205" s="12">
        <v>521</v>
      </c>
      <c r="I205" s="12">
        <f t="shared" si="9"/>
        <v>1.4952015355086373E-2</v>
      </c>
    </row>
    <row r="206" spans="2:12" x14ac:dyDescent="0.3">
      <c r="B206" s="10"/>
      <c r="C206" s="10">
        <v>199</v>
      </c>
      <c r="D206" s="10" t="s">
        <v>462</v>
      </c>
      <c r="E206" s="54">
        <v>799</v>
      </c>
      <c r="F206" s="10"/>
      <c r="G206" s="10">
        <v>1</v>
      </c>
      <c r="H206" s="12">
        <v>521</v>
      </c>
      <c r="I206" s="12">
        <f t="shared" si="9"/>
        <v>1.5335892514395393</v>
      </c>
    </row>
    <row r="207" spans="2:12" x14ac:dyDescent="0.3">
      <c r="B207" s="10"/>
      <c r="C207" s="10">
        <v>200</v>
      </c>
      <c r="D207" s="10" t="s">
        <v>463</v>
      </c>
      <c r="E207" s="54">
        <v>899</v>
      </c>
      <c r="F207" s="10"/>
      <c r="G207" s="10">
        <v>1</v>
      </c>
      <c r="H207" s="12">
        <v>521</v>
      </c>
      <c r="I207" s="12">
        <f t="shared" si="9"/>
        <v>1.7255278310940498</v>
      </c>
    </row>
    <row r="208" spans="2:12" x14ac:dyDescent="0.3">
      <c r="B208" s="10"/>
      <c r="C208" s="10">
        <v>201</v>
      </c>
      <c r="D208" s="10" t="s">
        <v>464</v>
      </c>
      <c r="E208" s="54">
        <v>20</v>
      </c>
      <c r="F208" s="10"/>
      <c r="G208" s="10">
        <v>2</v>
      </c>
      <c r="H208" s="12">
        <v>156</v>
      </c>
      <c r="I208" s="12">
        <f t="shared" si="9"/>
        <v>0.25641025641025639</v>
      </c>
    </row>
    <row r="209" spans="2:9" x14ac:dyDescent="0.3">
      <c r="B209" s="10"/>
      <c r="C209" s="10">
        <v>202</v>
      </c>
      <c r="D209" s="10" t="s">
        <v>465</v>
      </c>
      <c r="E209" s="54">
        <v>10</v>
      </c>
      <c r="F209" s="10"/>
      <c r="G209" s="10">
        <v>4</v>
      </c>
      <c r="H209" s="12">
        <v>156</v>
      </c>
      <c r="I209" s="12">
        <f t="shared" si="9"/>
        <v>0.25641025641025639</v>
      </c>
    </row>
    <row r="210" spans="2:9" x14ac:dyDescent="0.3">
      <c r="B210" s="10"/>
      <c r="C210" s="10">
        <v>203</v>
      </c>
      <c r="D210" s="10" t="s">
        <v>125</v>
      </c>
      <c r="E210" s="54">
        <v>9.99</v>
      </c>
      <c r="F210" s="10"/>
      <c r="G210" s="10">
        <v>1</v>
      </c>
      <c r="H210" s="12">
        <v>521</v>
      </c>
      <c r="I210" s="12">
        <f t="shared" si="9"/>
        <v>1.9174664107485605E-2</v>
      </c>
    </row>
    <row r="211" spans="2:9" x14ac:dyDescent="0.3">
      <c r="B211" s="10"/>
      <c r="C211" s="10">
        <v>204</v>
      </c>
      <c r="D211" s="10" t="s">
        <v>124</v>
      </c>
      <c r="E211" s="54">
        <v>250</v>
      </c>
      <c r="F211" s="10"/>
      <c r="G211" s="10">
        <v>1</v>
      </c>
      <c r="H211" s="12">
        <v>521</v>
      </c>
      <c r="I211" s="12">
        <f t="shared" si="9"/>
        <v>0.47984644913627639</v>
      </c>
    </row>
    <row r="212" spans="2:9" x14ac:dyDescent="0.3">
      <c r="B212" s="10"/>
      <c r="C212" s="10">
        <v>205</v>
      </c>
      <c r="D212" s="10" t="s">
        <v>466</v>
      </c>
      <c r="E212" s="54">
        <v>12.5</v>
      </c>
      <c r="F212" s="10"/>
      <c r="G212" s="10">
        <v>1</v>
      </c>
      <c r="H212" s="12">
        <v>104</v>
      </c>
      <c r="I212" s="12">
        <f t="shared" si="9"/>
        <v>0.1201923076923077</v>
      </c>
    </row>
    <row r="213" spans="2:9" x14ac:dyDescent="0.3">
      <c r="B213" s="10"/>
      <c r="C213" s="10">
        <v>206</v>
      </c>
      <c r="D213" s="10" t="s">
        <v>126</v>
      </c>
      <c r="E213" s="54">
        <v>12</v>
      </c>
      <c r="F213" s="10"/>
      <c r="G213" s="10">
        <v>1</v>
      </c>
      <c r="H213" s="12">
        <v>261</v>
      </c>
      <c r="I213" s="12">
        <f t="shared" si="9"/>
        <v>4.5977011494252873E-2</v>
      </c>
    </row>
    <row r="214" spans="2:9" x14ac:dyDescent="0.3">
      <c r="B214" s="10"/>
      <c r="C214" s="10">
        <v>207</v>
      </c>
      <c r="D214" s="10" t="s">
        <v>115</v>
      </c>
      <c r="E214" s="54">
        <v>5</v>
      </c>
      <c r="F214" s="10"/>
      <c r="G214" s="10">
        <v>1</v>
      </c>
      <c r="H214" s="12">
        <v>417</v>
      </c>
      <c r="I214" s="12">
        <f t="shared" si="9"/>
        <v>1.1990407673860911E-2</v>
      </c>
    </row>
    <row r="215" spans="2:9" x14ac:dyDescent="0.3">
      <c r="B215" s="10"/>
      <c r="C215" s="10">
        <v>208</v>
      </c>
      <c r="D215" s="10" t="s">
        <v>116</v>
      </c>
      <c r="E215" s="54">
        <v>2</v>
      </c>
      <c r="F215" s="10"/>
      <c r="G215" s="10">
        <v>1</v>
      </c>
      <c r="H215" s="12">
        <v>521</v>
      </c>
      <c r="I215" s="12">
        <f t="shared" si="9"/>
        <v>3.838771593090211E-3</v>
      </c>
    </row>
    <row r="216" spans="2:9" x14ac:dyDescent="0.3">
      <c r="B216" s="10"/>
      <c r="C216" s="10">
        <v>209</v>
      </c>
      <c r="D216" s="10" t="s">
        <v>117</v>
      </c>
      <c r="E216" s="54">
        <v>20</v>
      </c>
      <c r="F216" s="10"/>
      <c r="G216" s="10">
        <v>1</v>
      </c>
      <c r="H216" s="12">
        <v>521</v>
      </c>
      <c r="I216" s="12">
        <f t="shared" si="9"/>
        <v>3.8387715930902108E-2</v>
      </c>
    </row>
    <row r="217" spans="2:9" x14ac:dyDescent="0.3">
      <c r="B217" s="10"/>
      <c r="C217" s="10">
        <v>210</v>
      </c>
      <c r="D217" s="10" t="s">
        <v>118</v>
      </c>
      <c r="E217" s="54">
        <v>25</v>
      </c>
      <c r="F217" s="10"/>
      <c r="G217" s="10">
        <v>1</v>
      </c>
      <c r="H217" s="12">
        <v>521</v>
      </c>
      <c r="I217" s="12">
        <f t="shared" si="9"/>
        <v>4.7984644913627639E-2</v>
      </c>
    </row>
    <row r="218" spans="2:9" x14ac:dyDescent="0.3">
      <c r="B218" s="10"/>
      <c r="C218" s="10">
        <v>211</v>
      </c>
      <c r="D218" s="10" t="s">
        <v>120</v>
      </c>
      <c r="E218" s="54">
        <v>15</v>
      </c>
      <c r="F218" s="10"/>
      <c r="G218" s="10">
        <v>1</v>
      </c>
      <c r="H218" s="12">
        <v>521</v>
      </c>
      <c r="I218" s="12">
        <f t="shared" si="9"/>
        <v>2.8790786948176585E-2</v>
      </c>
    </row>
    <row r="219" spans="2:9" x14ac:dyDescent="0.3">
      <c r="B219" s="10"/>
      <c r="C219" s="10">
        <v>212</v>
      </c>
      <c r="D219" s="10" t="s">
        <v>121</v>
      </c>
      <c r="E219" s="54">
        <v>7.79</v>
      </c>
      <c r="F219" s="10"/>
      <c r="G219" s="10">
        <v>1</v>
      </c>
      <c r="H219" s="12">
        <v>521</v>
      </c>
      <c r="I219" s="12">
        <f t="shared" si="9"/>
        <v>1.4952015355086373E-2</v>
      </c>
    </row>
    <row r="220" spans="2:9" x14ac:dyDescent="0.3">
      <c r="B220" s="10"/>
      <c r="C220" s="10">
        <v>213</v>
      </c>
      <c r="D220" s="10" t="s">
        <v>1392</v>
      </c>
      <c r="E220" s="54">
        <v>499</v>
      </c>
      <c r="F220" s="10"/>
      <c r="G220" s="10">
        <v>1</v>
      </c>
      <c r="H220" s="12">
        <v>521</v>
      </c>
      <c r="I220" s="12">
        <f t="shared" si="9"/>
        <v>0.95777351247600773</v>
      </c>
    </row>
    <row r="221" spans="2:9" x14ac:dyDescent="0.3">
      <c r="B221" s="10" t="s">
        <v>1491</v>
      </c>
      <c r="C221" s="10">
        <v>214</v>
      </c>
      <c r="D221" s="10" t="s">
        <v>467</v>
      </c>
      <c r="E221" s="54">
        <v>0</v>
      </c>
      <c r="F221" s="10"/>
      <c r="G221" s="10">
        <v>2</v>
      </c>
      <c r="H221" s="12">
        <v>521.42999999999995</v>
      </c>
      <c r="I221" s="12">
        <f t="shared" si="9"/>
        <v>0</v>
      </c>
    </row>
    <row r="222" spans="2:9" x14ac:dyDescent="0.3">
      <c r="B222" s="10"/>
      <c r="C222" s="10">
        <v>215</v>
      </c>
      <c r="D222" s="10" t="s">
        <v>131</v>
      </c>
      <c r="E222" s="54">
        <v>2.99</v>
      </c>
      <c r="F222" s="10"/>
      <c r="G222" s="10">
        <v>2</v>
      </c>
      <c r="H222" s="12">
        <v>104</v>
      </c>
      <c r="I222" s="12">
        <f t="shared" si="9"/>
        <v>5.7500000000000002E-2</v>
      </c>
    </row>
    <row r="223" spans="2:9" x14ac:dyDescent="0.3">
      <c r="B223" s="10"/>
      <c r="C223" s="10">
        <v>216</v>
      </c>
      <c r="D223" s="10" t="s">
        <v>132</v>
      </c>
      <c r="E223" s="54">
        <v>2</v>
      </c>
      <c r="F223" s="10"/>
      <c r="G223" s="10">
        <v>2</v>
      </c>
      <c r="H223" s="12">
        <v>104</v>
      </c>
      <c r="I223" s="12">
        <f t="shared" si="9"/>
        <v>3.8461538461538464E-2</v>
      </c>
    </row>
    <row r="224" spans="2:9" x14ac:dyDescent="0.3">
      <c r="B224" s="10"/>
      <c r="C224" s="10">
        <v>217</v>
      </c>
      <c r="D224" s="10" t="s">
        <v>116</v>
      </c>
      <c r="E224" s="54">
        <v>20</v>
      </c>
      <c r="F224" s="10"/>
      <c r="G224" s="10">
        <v>1</v>
      </c>
      <c r="H224" s="12">
        <v>521</v>
      </c>
      <c r="I224" s="12">
        <f t="shared" si="9"/>
        <v>3.8387715930902108E-2</v>
      </c>
    </row>
    <row r="225" spans="2:9" x14ac:dyDescent="0.3">
      <c r="B225" s="10"/>
      <c r="C225" s="10">
        <v>218</v>
      </c>
      <c r="D225" s="10" t="s">
        <v>468</v>
      </c>
      <c r="E225" s="54">
        <v>28</v>
      </c>
      <c r="F225" s="10"/>
      <c r="G225" s="10">
        <v>1</v>
      </c>
      <c r="H225" s="12">
        <v>261</v>
      </c>
      <c r="I225" s="12">
        <f t="shared" si="9"/>
        <v>0.10727969348659004</v>
      </c>
    </row>
    <row r="226" spans="2:9" x14ac:dyDescent="0.3">
      <c r="B226" s="10"/>
      <c r="C226" s="10">
        <v>219</v>
      </c>
      <c r="D226" s="10" t="s">
        <v>469</v>
      </c>
      <c r="E226" s="54">
        <v>19.989999999999998</v>
      </c>
      <c r="F226" s="10"/>
      <c r="G226" s="10">
        <v>2</v>
      </c>
      <c r="H226" s="12">
        <v>156</v>
      </c>
      <c r="I226" s="12">
        <f t="shared" si="9"/>
        <v>0.25628205128205128</v>
      </c>
    </row>
    <row r="227" spans="2:9" x14ac:dyDescent="0.3">
      <c r="B227" s="10"/>
      <c r="C227" s="10">
        <v>220</v>
      </c>
      <c r="D227" s="10" t="s">
        <v>470</v>
      </c>
      <c r="E227" s="54">
        <v>22.99</v>
      </c>
      <c r="F227" s="10"/>
      <c r="G227" s="10">
        <v>2</v>
      </c>
      <c r="H227" s="12">
        <v>417</v>
      </c>
      <c r="I227" s="12">
        <f t="shared" ref="I227:I258" si="10">+(E227*G227)/H227</f>
        <v>0.11026378896882494</v>
      </c>
    </row>
    <row r="228" spans="2:9" x14ac:dyDescent="0.3">
      <c r="B228" s="10"/>
      <c r="C228" s="10">
        <v>221</v>
      </c>
      <c r="D228" s="10" t="s">
        <v>471</v>
      </c>
      <c r="E228" s="54">
        <v>1.2</v>
      </c>
      <c r="F228" s="10"/>
      <c r="G228" s="10">
        <v>1</v>
      </c>
      <c r="H228" s="12">
        <v>52</v>
      </c>
      <c r="I228" s="12">
        <f t="shared" si="10"/>
        <v>2.3076923076923075E-2</v>
      </c>
    </row>
    <row r="229" spans="2:9" x14ac:dyDescent="0.3">
      <c r="B229" s="10"/>
      <c r="C229" s="10">
        <v>222</v>
      </c>
      <c r="D229" s="10" t="s">
        <v>472</v>
      </c>
      <c r="E229" s="54">
        <v>3.99</v>
      </c>
      <c r="F229" s="10"/>
      <c r="G229" s="10">
        <v>2</v>
      </c>
      <c r="H229" s="12">
        <v>417</v>
      </c>
      <c r="I229" s="12">
        <f t="shared" si="10"/>
        <v>1.9136690647482014E-2</v>
      </c>
    </row>
    <row r="230" spans="2:9" x14ac:dyDescent="0.3">
      <c r="B230" s="10"/>
      <c r="C230" s="10">
        <v>223</v>
      </c>
      <c r="D230" s="10" t="s">
        <v>134</v>
      </c>
      <c r="E230" s="54">
        <v>1.2</v>
      </c>
      <c r="F230" s="10"/>
      <c r="G230" s="10">
        <v>8</v>
      </c>
      <c r="H230" s="12">
        <v>156</v>
      </c>
      <c r="I230" s="12">
        <f t="shared" si="10"/>
        <v>6.1538461538461535E-2</v>
      </c>
    </row>
    <row r="231" spans="2:9" x14ac:dyDescent="0.3">
      <c r="B231" s="10"/>
      <c r="C231" s="10">
        <v>224</v>
      </c>
      <c r="D231" s="10" t="s">
        <v>473</v>
      </c>
      <c r="E231" s="54">
        <v>3.99</v>
      </c>
      <c r="F231" s="10"/>
      <c r="G231" s="10">
        <v>2</v>
      </c>
      <c r="H231" s="12">
        <v>104</v>
      </c>
      <c r="I231" s="12">
        <f t="shared" si="10"/>
        <v>7.6730769230769241E-2</v>
      </c>
    </row>
    <row r="232" spans="2:9" x14ac:dyDescent="0.3">
      <c r="B232" s="10"/>
      <c r="C232" s="10">
        <v>225</v>
      </c>
      <c r="D232" s="10" t="s">
        <v>474</v>
      </c>
      <c r="E232" s="54">
        <v>5.99</v>
      </c>
      <c r="F232" s="10"/>
      <c r="G232" s="10">
        <v>1</v>
      </c>
      <c r="H232" s="12">
        <v>261</v>
      </c>
      <c r="I232" s="12">
        <f t="shared" si="10"/>
        <v>2.2950191570881226E-2</v>
      </c>
    </row>
    <row r="233" spans="2:9" x14ac:dyDescent="0.3">
      <c r="B233" s="10"/>
      <c r="C233" s="10">
        <v>226</v>
      </c>
      <c r="D233" s="10" t="s">
        <v>475</v>
      </c>
      <c r="E233" s="54">
        <v>4.99</v>
      </c>
      <c r="F233" s="10"/>
      <c r="G233" s="10">
        <v>1</v>
      </c>
      <c r="H233" s="12">
        <v>261</v>
      </c>
      <c r="I233" s="12">
        <f t="shared" si="10"/>
        <v>1.9118773946360156E-2</v>
      </c>
    </row>
    <row r="234" spans="2:9" x14ac:dyDescent="0.3">
      <c r="B234" s="10"/>
      <c r="C234" s="10">
        <v>227</v>
      </c>
      <c r="D234" s="10" t="s">
        <v>476</v>
      </c>
      <c r="E234" s="54">
        <v>4.99</v>
      </c>
      <c r="F234" s="10"/>
      <c r="G234" s="10">
        <v>2</v>
      </c>
      <c r="H234" s="12">
        <v>521</v>
      </c>
      <c r="I234" s="12">
        <f t="shared" si="10"/>
        <v>1.9155470249520155E-2</v>
      </c>
    </row>
    <row r="235" spans="2:9" x14ac:dyDescent="0.3">
      <c r="B235" s="10"/>
      <c r="C235" s="10">
        <v>228</v>
      </c>
      <c r="D235" s="10" t="s">
        <v>477</v>
      </c>
      <c r="E235" s="54">
        <v>8.99</v>
      </c>
      <c r="F235" s="10"/>
      <c r="G235" s="10">
        <v>1</v>
      </c>
      <c r="H235" s="12">
        <v>521</v>
      </c>
      <c r="I235" s="12">
        <f t="shared" si="10"/>
        <v>1.7255278310940498E-2</v>
      </c>
    </row>
    <row r="236" spans="2:9" x14ac:dyDescent="0.3">
      <c r="B236" s="10"/>
      <c r="C236" s="10">
        <v>229</v>
      </c>
      <c r="D236" s="10" t="s">
        <v>478</v>
      </c>
      <c r="E236" s="54">
        <v>2.5</v>
      </c>
      <c r="F236" s="10"/>
      <c r="G236" s="10">
        <v>1</v>
      </c>
      <c r="H236" s="12">
        <v>521</v>
      </c>
      <c r="I236" s="12">
        <f t="shared" si="10"/>
        <v>4.7984644913627635E-3</v>
      </c>
    </row>
    <row r="237" spans="2:9" x14ac:dyDescent="0.3">
      <c r="B237" s="10"/>
      <c r="C237" s="10">
        <v>230</v>
      </c>
      <c r="D237" s="10" t="s">
        <v>479</v>
      </c>
      <c r="E237" s="54">
        <v>4.99</v>
      </c>
      <c r="F237" s="10"/>
      <c r="G237" s="10">
        <v>1</v>
      </c>
      <c r="H237" s="12">
        <v>521</v>
      </c>
      <c r="I237" s="12">
        <f t="shared" si="10"/>
        <v>9.5777351247600777E-3</v>
      </c>
    </row>
    <row r="238" spans="2:9" x14ac:dyDescent="0.3">
      <c r="B238" s="10"/>
      <c r="C238" s="10">
        <v>231</v>
      </c>
      <c r="D238" s="10" t="s">
        <v>142</v>
      </c>
      <c r="E238" s="54">
        <v>189</v>
      </c>
      <c r="F238" s="10"/>
      <c r="G238" s="10">
        <v>1</v>
      </c>
      <c r="H238" s="12">
        <v>521</v>
      </c>
      <c r="I238" s="12">
        <f t="shared" si="10"/>
        <v>0.36276391554702497</v>
      </c>
    </row>
    <row r="239" spans="2:9" x14ac:dyDescent="0.3">
      <c r="B239" s="10"/>
      <c r="C239" s="10">
        <v>232</v>
      </c>
      <c r="D239" s="10" t="s">
        <v>143</v>
      </c>
      <c r="E239" s="54">
        <v>189.99</v>
      </c>
      <c r="F239" s="10"/>
      <c r="G239" s="10">
        <v>1</v>
      </c>
      <c r="H239" s="12">
        <v>261</v>
      </c>
      <c r="I239" s="12">
        <f t="shared" si="10"/>
        <v>0.72793103448275864</v>
      </c>
    </row>
    <row r="240" spans="2:9" x14ac:dyDescent="0.3">
      <c r="B240" s="10"/>
      <c r="C240" s="10">
        <v>233</v>
      </c>
      <c r="D240" s="10" t="s">
        <v>141</v>
      </c>
      <c r="E240" s="54">
        <v>239.99</v>
      </c>
      <c r="F240" s="10"/>
      <c r="G240" s="10">
        <v>1</v>
      </c>
      <c r="H240" s="12">
        <v>521</v>
      </c>
      <c r="I240" s="12">
        <f t="shared" si="10"/>
        <v>0.4606333973128599</v>
      </c>
    </row>
    <row r="241" spans="2:9" x14ac:dyDescent="0.3">
      <c r="B241" s="10"/>
      <c r="C241" s="10">
        <v>234</v>
      </c>
      <c r="D241" s="10" t="s">
        <v>145</v>
      </c>
      <c r="E241" s="54">
        <v>16.989999999999998</v>
      </c>
      <c r="F241" s="10"/>
      <c r="G241" s="10">
        <v>1</v>
      </c>
      <c r="H241" s="12">
        <v>104</v>
      </c>
      <c r="I241" s="12">
        <f t="shared" si="10"/>
        <v>0.16336538461538461</v>
      </c>
    </row>
    <row r="242" spans="2:9" x14ac:dyDescent="0.3">
      <c r="B242" s="10"/>
      <c r="C242" s="10">
        <v>235</v>
      </c>
      <c r="D242" s="10" t="s">
        <v>144</v>
      </c>
      <c r="E242" s="54">
        <v>11.99</v>
      </c>
      <c r="F242" s="10"/>
      <c r="G242" s="10">
        <v>1</v>
      </c>
      <c r="H242" s="12">
        <v>104</v>
      </c>
      <c r="I242" s="12">
        <f t="shared" si="10"/>
        <v>0.11528846153846153</v>
      </c>
    </row>
    <row r="243" spans="2:9" x14ac:dyDescent="0.3">
      <c r="B243" s="10"/>
      <c r="C243" s="10">
        <v>236</v>
      </c>
      <c r="D243" s="10" t="s">
        <v>140</v>
      </c>
      <c r="E243" s="54">
        <v>49.99</v>
      </c>
      <c r="F243" s="10"/>
      <c r="G243" s="10">
        <v>1</v>
      </c>
      <c r="H243" s="12">
        <v>261</v>
      </c>
      <c r="I243" s="12">
        <f t="shared" si="10"/>
        <v>0.19153256704980845</v>
      </c>
    </row>
    <row r="244" spans="2:9" x14ac:dyDescent="0.3">
      <c r="B244" s="10"/>
      <c r="C244" s="10">
        <v>237</v>
      </c>
      <c r="D244" s="10" t="s">
        <v>480</v>
      </c>
      <c r="E244" s="54">
        <v>29.99</v>
      </c>
      <c r="F244" s="10"/>
      <c r="G244" s="10">
        <v>1</v>
      </c>
      <c r="H244" s="12">
        <v>104</v>
      </c>
      <c r="I244" s="12">
        <f t="shared" si="10"/>
        <v>0.28836538461538458</v>
      </c>
    </row>
    <row r="245" spans="2:9" x14ac:dyDescent="0.3">
      <c r="B245" s="10"/>
      <c r="C245" s="10">
        <v>238</v>
      </c>
      <c r="D245" s="10" t="s">
        <v>146</v>
      </c>
      <c r="E245" s="54">
        <v>59.99</v>
      </c>
      <c r="F245" s="10"/>
      <c r="G245" s="10">
        <v>1</v>
      </c>
      <c r="H245" s="12">
        <v>1043</v>
      </c>
      <c r="I245" s="12">
        <f t="shared" si="10"/>
        <v>5.7516778523489936E-2</v>
      </c>
    </row>
    <row r="246" spans="2:9" x14ac:dyDescent="0.3">
      <c r="B246" s="10"/>
      <c r="C246" s="10">
        <v>239</v>
      </c>
      <c r="D246" s="10" t="s">
        <v>481</v>
      </c>
      <c r="E246" s="54">
        <v>19.95</v>
      </c>
      <c r="F246" s="10"/>
      <c r="G246" s="10">
        <v>1</v>
      </c>
      <c r="H246" s="12">
        <v>1043</v>
      </c>
      <c r="I246" s="12">
        <f t="shared" si="10"/>
        <v>1.9127516778523489E-2</v>
      </c>
    </row>
    <row r="247" spans="2:9" x14ac:dyDescent="0.3">
      <c r="B247" s="10"/>
      <c r="C247" s="10">
        <v>240</v>
      </c>
      <c r="D247" s="10" t="s">
        <v>482</v>
      </c>
      <c r="E247" s="54">
        <v>29.99</v>
      </c>
      <c r="F247" s="10"/>
      <c r="G247" s="10">
        <v>1</v>
      </c>
      <c r="H247" s="12">
        <v>782</v>
      </c>
      <c r="I247" s="12">
        <f t="shared" si="10"/>
        <v>3.8350383631713551E-2</v>
      </c>
    </row>
    <row r="248" spans="2:9" x14ac:dyDescent="0.3">
      <c r="B248" s="10"/>
      <c r="C248" s="10">
        <v>241</v>
      </c>
      <c r="D248" s="10" t="s">
        <v>148</v>
      </c>
      <c r="E248" s="54">
        <v>7.99</v>
      </c>
      <c r="F248" s="10"/>
      <c r="G248" s="10">
        <v>2</v>
      </c>
      <c r="H248" s="12">
        <v>104</v>
      </c>
      <c r="I248" s="12">
        <f t="shared" si="10"/>
        <v>0.15365384615384617</v>
      </c>
    </row>
    <row r="249" spans="2:9" x14ac:dyDescent="0.3">
      <c r="B249" s="10"/>
      <c r="C249" s="10">
        <v>242</v>
      </c>
      <c r="D249" s="10" t="s">
        <v>483</v>
      </c>
      <c r="E249" s="54">
        <v>5.99</v>
      </c>
      <c r="F249" s="10"/>
      <c r="G249" s="10">
        <v>2</v>
      </c>
      <c r="H249" s="12">
        <v>104</v>
      </c>
      <c r="I249" s="12">
        <f t="shared" si="10"/>
        <v>0.11519230769230769</v>
      </c>
    </row>
    <row r="250" spans="2:9" x14ac:dyDescent="0.3">
      <c r="B250" s="10"/>
      <c r="C250" s="10">
        <v>243</v>
      </c>
      <c r="D250" s="10" t="s">
        <v>484</v>
      </c>
      <c r="E250" s="54">
        <v>7.99</v>
      </c>
      <c r="F250" s="10"/>
      <c r="G250" s="10">
        <v>1</v>
      </c>
      <c r="H250" s="12">
        <v>261</v>
      </c>
      <c r="I250" s="12">
        <f t="shared" si="10"/>
        <v>3.0613026819923374E-2</v>
      </c>
    </row>
    <row r="251" spans="2:9" x14ac:dyDescent="0.3">
      <c r="B251" s="10"/>
      <c r="C251" s="10">
        <v>244</v>
      </c>
      <c r="D251" s="10" t="s">
        <v>485</v>
      </c>
      <c r="E251" s="54">
        <v>4.79</v>
      </c>
      <c r="F251" s="10"/>
      <c r="G251" s="10">
        <v>2</v>
      </c>
      <c r="H251" s="12">
        <v>261</v>
      </c>
      <c r="I251" s="12">
        <f t="shared" si="10"/>
        <v>3.6704980842911877E-2</v>
      </c>
    </row>
    <row r="252" spans="2:9" x14ac:dyDescent="0.3">
      <c r="B252" s="10"/>
      <c r="C252" s="10">
        <v>245</v>
      </c>
      <c r="D252" s="10" t="s">
        <v>149</v>
      </c>
      <c r="E252" s="54">
        <v>1.2</v>
      </c>
      <c r="F252" s="10"/>
      <c r="G252" s="10">
        <v>1</v>
      </c>
      <c r="H252" s="12">
        <v>261</v>
      </c>
      <c r="I252" s="12">
        <f t="shared" si="10"/>
        <v>4.5977011494252873E-3</v>
      </c>
    </row>
    <row r="253" spans="2:9" x14ac:dyDescent="0.3">
      <c r="B253" s="10"/>
      <c r="C253" s="10">
        <v>246</v>
      </c>
      <c r="D253" s="10" t="s">
        <v>486</v>
      </c>
      <c r="E253" s="54">
        <v>1.2</v>
      </c>
      <c r="F253" s="10"/>
      <c r="G253" s="10">
        <v>3</v>
      </c>
      <c r="H253" s="12">
        <v>209</v>
      </c>
      <c r="I253" s="12">
        <f t="shared" si="10"/>
        <v>1.7224880382775119E-2</v>
      </c>
    </row>
    <row r="254" spans="2:9" x14ac:dyDescent="0.3">
      <c r="B254" s="10"/>
      <c r="C254" s="10">
        <v>247</v>
      </c>
      <c r="D254" s="10" t="s">
        <v>487</v>
      </c>
      <c r="E254" s="54">
        <v>9.99</v>
      </c>
      <c r="F254" s="10"/>
      <c r="G254" s="10">
        <v>1</v>
      </c>
      <c r="H254" s="12">
        <v>1043</v>
      </c>
      <c r="I254" s="12">
        <f t="shared" si="10"/>
        <v>9.5781399808245443E-3</v>
      </c>
    </row>
    <row r="255" spans="2:9" x14ac:dyDescent="0.3">
      <c r="B255" s="10"/>
      <c r="C255" s="10">
        <v>248</v>
      </c>
      <c r="D255" s="10" t="s">
        <v>154</v>
      </c>
      <c r="E255" s="54">
        <v>2.99</v>
      </c>
      <c r="F255" s="10"/>
      <c r="G255" s="10">
        <v>1</v>
      </c>
      <c r="H255" s="12">
        <v>1043</v>
      </c>
      <c r="I255" s="12">
        <f t="shared" si="10"/>
        <v>2.8667305848513905E-3</v>
      </c>
    </row>
    <row r="256" spans="2:9" x14ac:dyDescent="0.3">
      <c r="B256" s="10"/>
      <c r="C256" s="10">
        <v>249</v>
      </c>
      <c r="D256" s="10" t="s">
        <v>373</v>
      </c>
      <c r="E256" s="54">
        <v>1.2</v>
      </c>
      <c r="F256" s="10"/>
      <c r="G256" s="10">
        <v>1</v>
      </c>
      <c r="H256" s="12">
        <v>104</v>
      </c>
      <c r="I256" s="12">
        <f t="shared" si="10"/>
        <v>1.1538461538461537E-2</v>
      </c>
    </row>
    <row r="257" spans="2:9" x14ac:dyDescent="0.3">
      <c r="B257" s="10"/>
      <c r="C257" s="10">
        <v>250</v>
      </c>
      <c r="D257" s="10" t="s">
        <v>488</v>
      </c>
      <c r="E257" s="54">
        <v>22.5</v>
      </c>
      <c r="F257" s="10"/>
      <c r="G257" s="10">
        <v>1</v>
      </c>
      <c r="H257" s="12">
        <v>261</v>
      </c>
      <c r="I257" s="12">
        <f t="shared" si="10"/>
        <v>8.6206896551724144E-2</v>
      </c>
    </row>
    <row r="258" spans="2:9" x14ac:dyDescent="0.3">
      <c r="B258" s="10"/>
      <c r="C258" s="10">
        <v>251</v>
      </c>
      <c r="D258" s="10" t="s">
        <v>157</v>
      </c>
      <c r="E258" s="54">
        <v>1.99</v>
      </c>
      <c r="F258" s="10"/>
      <c r="G258" s="10">
        <v>1</v>
      </c>
      <c r="H258" s="12">
        <v>261</v>
      </c>
      <c r="I258" s="12">
        <f t="shared" si="10"/>
        <v>7.6245210727969347E-3</v>
      </c>
    </row>
    <row r="259" spans="2:9" x14ac:dyDescent="0.3">
      <c r="B259" s="10"/>
      <c r="C259" s="10">
        <v>252</v>
      </c>
      <c r="D259" s="10" t="s">
        <v>489</v>
      </c>
      <c r="E259" s="54">
        <v>1.89</v>
      </c>
      <c r="F259" s="10"/>
      <c r="G259" s="10">
        <v>1</v>
      </c>
      <c r="H259" s="12">
        <v>104</v>
      </c>
      <c r="I259" s="12">
        <f t="shared" ref="I259:I290" si="11">+(E259*G259)/H259</f>
        <v>1.8173076923076924E-2</v>
      </c>
    </row>
    <row r="260" spans="2:9" x14ac:dyDescent="0.3">
      <c r="B260" s="10"/>
      <c r="C260" s="10">
        <v>253</v>
      </c>
      <c r="D260" s="10" t="s">
        <v>490</v>
      </c>
      <c r="E260" s="54">
        <v>3.5</v>
      </c>
      <c r="F260" s="10"/>
      <c r="G260" s="10">
        <v>1</v>
      </c>
      <c r="H260" s="12">
        <v>261</v>
      </c>
      <c r="I260" s="12">
        <f t="shared" si="11"/>
        <v>1.3409961685823755E-2</v>
      </c>
    </row>
    <row r="261" spans="2:9" x14ac:dyDescent="0.3">
      <c r="B261" s="10"/>
      <c r="C261" s="10">
        <v>254</v>
      </c>
      <c r="D261" s="10" t="s">
        <v>627</v>
      </c>
      <c r="E261" s="54">
        <v>4.99</v>
      </c>
      <c r="F261" s="10"/>
      <c r="G261" s="10">
        <v>1</v>
      </c>
      <c r="H261" s="12">
        <v>261</v>
      </c>
      <c r="I261" s="12">
        <f t="shared" si="11"/>
        <v>1.9118773946360156E-2</v>
      </c>
    </row>
    <row r="262" spans="2:9" x14ac:dyDescent="0.3">
      <c r="B262" s="10"/>
      <c r="C262" s="10">
        <v>255</v>
      </c>
      <c r="D262" s="10" t="s">
        <v>156</v>
      </c>
      <c r="E262" s="54">
        <v>9.99</v>
      </c>
      <c r="F262" s="10"/>
      <c r="G262" s="10">
        <v>1</v>
      </c>
      <c r="H262" s="12">
        <v>521</v>
      </c>
      <c r="I262" s="12">
        <f t="shared" si="11"/>
        <v>1.9174664107485605E-2</v>
      </c>
    </row>
    <row r="263" spans="2:9" x14ac:dyDescent="0.3">
      <c r="B263" s="10"/>
      <c r="C263" s="10">
        <v>256</v>
      </c>
      <c r="D263" s="10" t="s">
        <v>162</v>
      </c>
      <c r="E263" s="54">
        <v>11.2</v>
      </c>
      <c r="F263" s="10"/>
      <c r="G263" s="10">
        <v>1</v>
      </c>
      <c r="H263" s="12">
        <v>104</v>
      </c>
      <c r="I263" s="12">
        <f t="shared" si="11"/>
        <v>0.10769230769230768</v>
      </c>
    </row>
    <row r="264" spans="2:9" x14ac:dyDescent="0.3">
      <c r="B264" s="10"/>
      <c r="C264" s="10">
        <v>257</v>
      </c>
      <c r="D264" s="10" t="s">
        <v>163</v>
      </c>
      <c r="E264" s="54">
        <v>1.2</v>
      </c>
      <c r="F264" s="10"/>
      <c r="G264" s="10">
        <v>1</v>
      </c>
      <c r="H264" s="12">
        <v>104</v>
      </c>
      <c r="I264" s="12">
        <f t="shared" si="11"/>
        <v>1.1538461538461537E-2</v>
      </c>
    </row>
    <row r="265" spans="2:9" x14ac:dyDescent="0.3">
      <c r="B265" s="10"/>
      <c r="C265" s="10">
        <v>258</v>
      </c>
      <c r="D265" s="10" t="s">
        <v>164</v>
      </c>
      <c r="E265" s="54">
        <v>3.4</v>
      </c>
      <c r="F265" s="10"/>
      <c r="G265" s="10">
        <v>1</v>
      </c>
      <c r="H265" s="12">
        <v>104</v>
      </c>
      <c r="I265" s="12">
        <f t="shared" si="11"/>
        <v>3.2692307692307694E-2</v>
      </c>
    </row>
    <row r="266" spans="2:9" x14ac:dyDescent="0.3">
      <c r="B266" s="10"/>
      <c r="C266" s="10">
        <v>259</v>
      </c>
      <c r="D266" s="10" t="s">
        <v>165</v>
      </c>
      <c r="E266" s="54">
        <v>9.99</v>
      </c>
      <c r="F266" s="10"/>
      <c r="G266" s="10">
        <v>1</v>
      </c>
      <c r="H266" s="12">
        <v>521</v>
      </c>
      <c r="I266" s="12">
        <f t="shared" si="11"/>
        <v>1.9174664107485605E-2</v>
      </c>
    </row>
    <row r="267" spans="2:9" x14ac:dyDescent="0.3">
      <c r="B267" s="10"/>
      <c r="C267" s="10">
        <v>260</v>
      </c>
      <c r="D267" s="10" t="s">
        <v>492</v>
      </c>
      <c r="E267" s="54">
        <v>3.99</v>
      </c>
      <c r="F267" s="10"/>
      <c r="G267" s="10">
        <v>1</v>
      </c>
      <c r="H267" s="12">
        <v>104</v>
      </c>
      <c r="I267" s="12">
        <f t="shared" si="11"/>
        <v>3.8365384615384621E-2</v>
      </c>
    </row>
    <row r="268" spans="2:9" x14ac:dyDescent="0.3">
      <c r="B268" s="10"/>
      <c r="C268" s="10">
        <v>261</v>
      </c>
      <c r="D268" s="10" t="s">
        <v>493</v>
      </c>
      <c r="E268" s="54">
        <v>9.99</v>
      </c>
      <c r="F268" s="10"/>
      <c r="G268" s="10">
        <v>2</v>
      </c>
      <c r="H268" s="12">
        <v>104</v>
      </c>
      <c r="I268" s="12">
        <f t="shared" si="11"/>
        <v>0.19211538461538463</v>
      </c>
    </row>
    <row r="269" spans="2:9" x14ac:dyDescent="0.3">
      <c r="B269" s="10"/>
      <c r="C269" s="10">
        <v>262</v>
      </c>
      <c r="D269" s="10" t="s">
        <v>160</v>
      </c>
      <c r="E269" s="54">
        <v>5.99</v>
      </c>
      <c r="F269" s="10"/>
      <c r="G269" s="10">
        <v>1</v>
      </c>
      <c r="H269" s="12">
        <v>104</v>
      </c>
      <c r="I269" s="12">
        <f t="shared" si="11"/>
        <v>5.7596153846153846E-2</v>
      </c>
    </row>
    <row r="270" spans="2:9" x14ac:dyDescent="0.3">
      <c r="B270" s="10"/>
      <c r="C270" s="10">
        <v>263</v>
      </c>
      <c r="D270" s="10" t="s">
        <v>182</v>
      </c>
      <c r="E270" s="54">
        <v>1.2</v>
      </c>
      <c r="F270" s="10"/>
      <c r="G270" s="10">
        <v>1</v>
      </c>
      <c r="H270" s="12">
        <v>52</v>
      </c>
      <c r="I270" s="12">
        <f t="shared" si="11"/>
        <v>2.3076923076923075E-2</v>
      </c>
    </row>
    <row r="271" spans="2:9" x14ac:dyDescent="0.3">
      <c r="B271" s="10"/>
      <c r="C271" s="10">
        <v>264</v>
      </c>
      <c r="D271" s="10" t="s">
        <v>194</v>
      </c>
      <c r="E271" s="54">
        <v>9.5</v>
      </c>
      <c r="F271" s="10"/>
      <c r="G271" s="10">
        <v>2</v>
      </c>
      <c r="H271" s="12">
        <v>261</v>
      </c>
      <c r="I271" s="12">
        <f t="shared" si="11"/>
        <v>7.2796934865900387E-2</v>
      </c>
    </row>
    <row r="272" spans="2:9" x14ac:dyDescent="0.3">
      <c r="B272" s="10"/>
      <c r="C272" s="10">
        <v>265</v>
      </c>
      <c r="D272" s="10" t="s">
        <v>168</v>
      </c>
      <c r="E272" s="54">
        <v>18</v>
      </c>
      <c r="F272" s="10"/>
      <c r="G272" s="10">
        <v>1</v>
      </c>
      <c r="H272" s="12">
        <v>521</v>
      </c>
      <c r="I272" s="12">
        <f t="shared" si="11"/>
        <v>3.4548944337811902E-2</v>
      </c>
    </row>
    <row r="273" spans="2:9" x14ac:dyDescent="0.3">
      <c r="B273" s="10"/>
      <c r="C273" s="10">
        <v>266</v>
      </c>
      <c r="D273" s="10" t="s">
        <v>494</v>
      </c>
      <c r="E273" s="54">
        <v>2</v>
      </c>
      <c r="F273" s="10"/>
      <c r="G273" s="10">
        <v>1</v>
      </c>
      <c r="H273" s="12">
        <v>261</v>
      </c>
      <c r="I273" s="12">
        <f t="shared" si="11"/>
        <v>7.6628352490421452E-3</v>
      </c>
    </row>
    <row r="274" spans="2:9" x14ac:dyDescent="0.3">
      <c r="B274" s="10"/>
      <c r="C274" s="10">
        <v>267</v>
      </c>
      <c r="D274" s="10" t="s">
        <v>169</v>
      </c>
      <c r="E274" s="54">
        <v>14.99</v>
      </c>
      <c r="F274" s="10"/>
      <c r="G274" s="10">
        <v>1</v>
      </c>
      <c r="H274" s="12">
        <v>261</v>
      </c>
      <c r="I274" s="12">
        <f t="shared" si="11"/>
        <v>5.7432950191570881E-2</v>
      </c>
    </row>
    <row r="275" spans="2:9" x14ac:dyDescent="0.3">
      <c r="B275" s="10"/>
      <c r="C275" s="10">
        <v>268</v>
      </c>
      <c r="D275" s="10" t="s">
        <v>170</v>
      </c>
      <c r="E275" s="54">
        <v>62</v>
      </c>
      <c r="F275" s="10"/>
      <c r="G275" s="10">
        <v>1</v>
      </c>
      <c r="H275" s="12">
        <v>521</v>
      </c>
      <c r="I275" s="12">
        <f t="shared" si="11"/>
        <v>0.11900191938579655</v>
      </c>
    </row>
    <row r="276" spans="2:9" x14ac:dyDescent="0.3">
      <c r="B276" s="10"/>
      <c r="C276" s="10">
        <v>269</v>
      </c>
      <c r="D276" s="10" t="s">
        <v>167</v>
      </c>
      <c r="E276" s="54">
        <v>2.63</v>
      </c>
      <c r="F276" s="10"/>
      <c r="G276" s="10">
        <v>1</v>
      </c>
      <c r="H276" s="12">
        <v>6</v>
      </c>
      <c r="I276" s="12">
        <f t="shared" si="11"/>
        <v>0.4383333333333333</v>
      </c>
    </row>
    <row r="277" spans="2:9" x14ac:dyDescent="0.3">
      <c r="B277" s="10"/>
      <c r="C277" s="10">
        <v>270</v>
      </c>
      <c r="D277" s="10" t="s">
        <v>495</v>
      </c>
      <c r="E277" s="54">
        <v>1.42</v>
      </c>
      <c r="F277" s="10"/>
      <c r="G277" s="10">
        <v>1</v>
      </c>
      <c r="H277" s="12">
        <v>11</v>
      </c>
      <c r="I277" s="12">
        <f t="shared" si="11"/>
        <v>0.12909090909090909</v>
      </c>
    </row>
    <row r="278" spans="2:9" x14ac:dyDescent="0.3">
      <c r="B278" s="10"/>
      <c r="C278" s="10">
        <v>271</v>
      </c>
      <c r="D278" s="10" t="s">
        <v>496</v>
      </c>
      <c r="E278" s="54">
        <v>7.4</v>
      </c>
      <c r="F278" s="10"/>
      <c r="G278" s="10">
        <v>1</v>
      </c>
      <c r="H278" s="12">
        <v>261</v>
      </c>
      <c r="I278" s="12">
        <f t="shared" si="11"/>
        <v>2.8352490421455941E-2</v>
      </c>
    </row>
    <row r="279" spans="2:9" x14ac:dyDescent="0.3">
      <c r="B279" s="10"/>
      <c r="C279" s="10">
        <v>272</v>
      </c>
      <c r="D279" s="10" t="s">
        <v>497</v>
      </c>
      <c r="E279" s="54">
        <v>1.99</v>
      </c>
      <c r="F279" s="10"/>
      <c r="G279" s="10">
        <v>1</v>
      </c>
      <c r="H279" s="12">
        <v>52</v>
      </c>
      <c r="I279" s="12">
        <f t="shared" si="11"/>
        <v>3.8269230769230771E-2</v>
      </c>
    </row>
    <row r="280" spans="2:9" x14ac:dyDescent="0.3">
      <c r="B280" s="10"/>
      <c r="C280" s="10">
        <v>273</v>
      </c>
      <c r="D280" s="10" t="s">
        <v>498</v>
      </c>
      <c r="E280" s="54">
        <v>1.99</v>
      </c>
      <c r="F280" s="10"/>
      <c r="G280" s="10">
        <v>1</v>
      </c>
      <c r="H280" s="12">
        <v>52</v>
      </c>
      <c r="I280" s="12">
        <f t="shared" si="11"/>
        <v>3.8269230769230771E-2</v>
      </c>
    </row>
    <row r="281" spans="2:9" x14ac:dyDescent="0.3">
      <c r="B281" s="10"/>
      <c r="C281" s="10">
        <v>274</v>
      </c>
      <c r="D281" s="10" t="s">
        <v>499</v>
      </c>
      <c r="E281" s="54">
        <v>4.49</v>
      </c>
      <c r="F281" s="10"/>
      <c r="G281" s="10">
        <v>1</v>
      </c>
      <c r="H281" s="12">
        <v>261</v>
      </c>
      <c r="I281" s="12">
        <f t="shared" si="11"/>
        <v>1.7203065134099617E-2</v>
      </c>
    </row>
    <row r="282" spans="2:9" x14ac:dyDescent="0.3">
      <c r="B282" s="10"/>
      <c r="C282" s="10">
        <v>275</v>
      </c>
      <c r="D282" s="10" t="s">
        <v>172</v>
      </c>
      <c r="E282" s="54">
        <v>0</v>
      </c>
      <c r="F282" s="10"/>
      <c r="G282" s="10">
        <v>1</v>
      </c>
      <c r="H282" s="12">
        <v>104</v>
      </c>
      <c r="I282" s="12">
        <f t="shared" si="11"/>
        <v>0</v>
      </c>
    </row>
    <row r="283" spans="2:9" x14ac:dyDescent="0.3">
      <c r="B283" s="10"/>
      <c r="C283" s="10">
        <v>276</v>
      </c>
      <c r="D283" s="10" t="s">
        <v>174</v>
      </c>
      <c r="E283" s="54">
        <v>14.99</v>
      </c>
      <c r="F283" s="10"/>
      <c r="G283" s="10">
        <v>1</v>
      </c>
      <c r="H283" s="12">
        <v>104</v>
      </c>
      <c r="I283" s="12">
        <f t="shared" si="11"/>
        <v>0.14413461538461539</v>
      </c>
    </row>
    <row r="284" spans="2:9" x14ac:dyDescent="0.3">
      <c r="B284" s="10"/>
      <c r="C284" s="10">
        <v>277</v>
      </c>
      <c r="D284" s="10" t="s">
        <v>500</v>
      </c>
      <c r="E284" s="54">
        <v>1.47</v>
      </c>
      <c r="F284" s="10"/>
      <c r="G284" s="10">
        <v>1</v>
      </c>
      <c r="H284" s="12">
        <v>52</v>
      </c>
      <c r="I284" s="12">
        <f t="shared" si="11"/>
        <v>2.8269230769230769E-2</v>
      </c>
    </row>
    <row r="285" spans="2:9" x14ac:dyDescent="0.3">
      <c r="B285" s="10"/>
      <c r="C285" s="10">
        <v>278</v>
      </c>
      <c r="D285" s="10" t="s">
        <v>176</v>
      </c>
      <c r="E285" s="54">
        <v>3.98</v>
      </c>
      <c r="F285" s="10"/>
      <c r="G285" s="10">
        <v>1</v>
      </c>
      <c r="H285" s="12">
        <v>104</v>
      </c>
      <c r="I285" s="12">
        <f t="shared" si="11"/>
        <v>3.8269230769230771E-2</v>
      </c>
    </row>
    <row r="286" spans="2:9" x14ac:dyDescent="0.3">
      <c r="B286" s="10"/>
      <c r="C286" s="10">
        <v>279</v>
      </c>
      <c r="D286" s="10" t="s">
        <v>175</v>
      </c>
      <c r="E286" s="54">
        <v>99.99</v>
      </c>
      <c r="F286" s="10"/>
      <c r="G286" s="10">
        <v>1</v>
      </c>
      <c r="H286" s="12">
        <v>261</v>
      </c>
      <c r="I286" s="12">
        <f t="shared" si="11"/>
        <v>0.38310344827586207</v>
      </c>
    </row>
    <row r="287" spans="2:9" x14ac:dyDescent="0.3">
      <c r="B287" s="10"/>
      <c r="C287" s="10">
        <v>280</v>
      </c>
      <c r="D287" s="10" t="s">
        <v>191</v>
      </c>
      <c r="E287" s="54">
        <v>2.31</v>
      </c>
      <c r="F287" s="10"/>
      <c r="G287" s="10">
        <v>1</v>
      </c>
      <c r="H287" s="12">
        <v>9</v>
      </c>
      <c r="I287" s="12">
        <f t="shared" si="11"/>
        <v>0.25666666666666665</v>
      </c>
    </row>
    <row r="288" spans="2:9" x14ac:dyDescent="0.3">
      <c r="B288" s="10"/>
      <c r="C288" s="10">
        <v>281</v>
      </c>
      <c r="D288" s="10" t="s">
        <v>183</v>
      </c>
      <c r="E288" s="54">
        <v>0.42</v>
      </c>
      <c r="F288" s="10"/>
      <c r="G288" s="10">
        <v>1</v>
      </c>
      <c r="H288" s="12">
        <v>4</v>
      </c>
      <c r="I288" s="12">
        <f t="shared" si="11"/>
        <v>0.105</v>
      </c>
    </row>
    <row r="289" spans="2:9" x14ac:dyDescent="0.3">
      <c r="B289" s="10"/>
      <c r="C289" s="10">
        <v>282</v>
      </c>
      <c r="D289" s="10" t="s">
        <v>504</v>
      </c>
      <c r="E289" s="54">
        <v>0.99</v>
      </c>
      <c r="F289" s="10"/>
      <c r="G289" s="10">
        <v>1</v>
      </c>
      <c r="H289" s="12">
        <v>4</v>
      </c>
      <c r="I289" s="12">
        <f t="shared" si="11"/>
        <v>0.2475</v>
      </c>
    </row>
    <row r="290" spans="2:9" x14ac:dyDescent="0.3">
      <c r="B290" s="10"/>
      <c r="C290" s="10">
        <v>283</v>
      </c>
      <c r="D290" s="10" t="s">
        <v>190</v>
      </c>
      <c r="E290" s="54">
        <v>0.99</v>
      </c>
      <c r="F290" s="10"/>
      <c r="G290" s="10">
        <v>1</v>
      </c>
      <c r="H290" s="12">
        <v>52</v>
      </c>
      <c r="I290" s="12">
        <f t="shared" si="11"/>
        <v>1.9038461538461539E-2</v>
      </c>
    </row>
    <row r="291" spans="2:9" x14ac:dyDescent="0.3">
      <c r="B291" s="10"/>
      <c r="C291" s="10">
        <v>284</v>
      </c>
      <c r="D291" s="10" t="s">
        <v>505</v>
      </c>
      <c r="E291" s="54">
        <v>2.31</v>
      </c>
      <c r="F291" s="10"/>
      <c r="G291" s="10">
        <v>1</v>
      </c>
      <c r="H291" s="12">
        <v>13</v>
      </c>
      <c r="I291" s="12">
        <f t="shared" ref="I291:I322" si="12">+(E291*G291)/H291</f>
        <v>0.1776923076923077</v>
      </c>
    </row>
    <row r="292" spans="2:9" x14ac:dyDescent="0.3">
      <c r="B292" s="10"/>
      <c r="C292" s="10">
        <v>285</v>
      </c>
      <c r="D292" s="10" t="s">
        <v>501</v>
      </c>
      <c r="E292" s="54">
        <v>0.99</v>
      </c>
      <c r="F292" s="10"/>
      <c r="G292" s="10">
        <v>1</v>
      </c>
      <c r="H292" s="12">
        <v>10</v>
      </c>
      <c r="I292" s="12">
        <f t="shared" si="12"/>
        <v>9.9000000000000005E-2</v>
      </c>
    </row>
    <row r="293" spans="2:9" x14ac:dyDescent="0.3">
      <c r="B293" s="10"/>
      <c r="C293" s="10">
        <v>286</v>
      </c>
      <c r="D293" s="10" t="s">
        <v>502</v>
      </c>
      <c r="E293" s="54">
        <v>0.63</v>
      </c>
      <c r="F293" s="10"/>
      <c r="G293" s="10">
        <v>1</v>
      </c>
      <c r="H293" s="12">
        <v>8</v>
      </c>
      <c r="I293" s="12">
        <f t="shared" si="12"/>
        <v>7.8750000000000001E-2</v>
      </c>
    </row>
    <row r="294" spans="2:9" x14ac:dyDescent="0.3">
      <c r="B294" s="10"/>
      <c r="C294" s="10">
        <v>287</v>
      </c>
      <c r="D294" s="10" t="s">
        <v>178</v>
      </c>
      <c r="E294" s="54">
        <v>0.84</v>
      </c>
      <c r="F294" s="10"/>
      <c r="G294" s="10">
        <v>1</v>
      </c>
      <c r="H294" s="12">
        <v>26</v>
      </c>
      <c r="I294" s="12">
        <f t="shared" si="12"/>
        <v>3.2307692307692308E-2</v>
      </c>
    </row>
    <row r="295" spans="2:9" x14ac:dyDescent="0.3">
      <c r="B295" s="10"/>
      <c r="C295" s="10">
        <v>288</v>
      </c>
      <c r="D295" s="10" t="s">
        <v>503</v>
      </c>
      <c r="E295" s="54">
        <v>1.5</v>
      </c>
      <c r="F295" s="10"/>
      <c r="G295" s="10">
        <v>1</v>
      </c>
      <c r="H295" s="12">
        <v>4</v>
      </c>
      <c r="I295" s="12">
        <f t="shared" si="12"/>
        <v>0.375</v>
      </c>
    </row>
    <row r="296" spans="2:9" x14ac:dyDescent="0.3">
      <c r="B296" s="10"/>
      <c r="C296" s="10">
        <v>289</v>
      </c>
      <c r="D296" s="10" t="s">
        <v>179</v>
      </c>
      <c r="E296" s="54">
        <v>2</v>
      </c>
      <c r="F296" s="10"/>
      <c r="G296" s="10">
        <v>1</v>
      </c>
      <c r="H296" s="12">
        <v>4</v>
      </c>
      <c r="I296" s="12">
        <f t="shared" si="12"/>
        <v>0.5</v>
      </c>
    </row>
    <row r="297" spans="2:9" x14ac:dyDescent="0.3">
      <c r="B297" s="10"/>
      <c r="C297" s="10">
        <v>290</v>
      </c>
      <c r="D297" s="10" t="s">
        <v>189</v>
      </c>
      <c r="E297" s="54">
        <v>1.42</v>
      </c>
      <c r="F297" s="10"/>
      <c r="G297" s="10">
        <v>1</v>
      </c>
      <c r="H297" s="12">
        <v>4</v>
      </c>
      <c r="I297" s="12">
        <f t="shared" si="12"/>
        <v>0.35499999999999998</v>
      </c>
    </row>
    <row r="298" spans="2:9" x14ac:dyDescent="0.3">
      <c r="B298" s="10"/>
      <c r="C298" s="10">
        <v>291</v>
      </c>
      <c r="D298" s="10" t="s">
        <v>506</v>
      </c>
      <c r="E298" s="54">
        <v>1.31</v>
      </c>
      <c r="F298" s="10"/>
      <c r="G298" s="10">
        <v>1</v>
      </c>
      <c r="H298" s="12">
        <v>9</v>
      </c>
      <c r="I298" s="12">
        <f t="shared" si="12"/>
        <v>0.14555555555555555</v>
      </c>
    </row>
    <row r="299" spans="2:9" x14ac:dyDescent="0.3">
      <c r="B299" s="10"/>
      <c r="C299" s="10">
        <v>292</v>
      </c>
      <c r="D299" s="10" t="s">
        <v>186</v>
      </c>
      <c r="E299" s="54">
        <v>2.63</v>
      </c>
      <c r="F299" s="10"/>
      <c r="G299" s="10">
        <v>1</v>
      </c>
      <c r="H299" s="12">
        <v>13</v>
      </c>
      <c r="I299" s="12">
        <f t="shared" si="12"/>
        <v>0.2023076923076923</v>
      </c>
    </row>
    <row r="300" spans="2:9" x14ac:dyDescent="0.3">
      <c r="B300" s="10"/>
      <c r="C300" s="10">
        <v>293</v>
      </c>
      <c r="D300" s="10" t="s">
        <v>507</v>
      </c>
      <c r="E300" s="54">
        <v>13</v>
      </c>
      <c r="F300" s="10"/>
      <c r="G300" s="10">
        <v>1</v>
      </c>
      <c r="H300" s="12">
        <v>261</v>
      </c>
      <c r="I300" s="12">
        <f t="shared" si="12"/>
        <v>4.9808429118773943E-2</v>
      </c>
    </row>
    <row r="301" spans="2:9" x14ac:dyDescent="0.3">
      <c r="B301" s="10"/>
      <c r="C301" s="10">
        <v>294</v>
      </c>
      <c r="D301" s="10" t="s">
        <v>508</v>
      </c>
      <c r="E301" s="54">
        <v>8</v>
      </c>
      <c r="F301" s="10"/>
      <c r="G301" s="10">
        <v>1</v>
      </c>
      <c r="H301" s="12">
        <v>261</v>
      </c>
      <c r="I301" s="12">
        <f t="shared" si="12"/>
        <v>3.0651340996168581E-2</v>
      </c>
    </row>
    <row r="302" spans="2:9" x14ac:dyDescent="0.3">
      <c r="B302" s="10"/>
      <c r="C302" s="10">
        <v>295</v>
      </c>
      <c r="D302" s="10" t="s">
        <v>377</v>
      </c>
      <c r="E302" s="54">
        <v>8.5</v>
      </c>
      <c r="F302" s="10"/>
      <c r="G302" s="10">
        <v>1</v>
      </c>
      <c r="H302" s="12">
        <v>521</v>
      </c>
      <c r="I302" s="12">
        <f t="shared" si="12"/>
        <v>1.6314779270633396E-2</v>
      </c>
    </row>
    <row r="303" spans="2:9" x14ac:dyDescent="0.3">
      <c r="B303" s="10"/>
      <c r="C303" s="10">
        <v>296</v>
      </c>
      <c r="D303" s="10" t="s">
        <v>378</v>
      </c>
      <c r="E303" s="54">
        <v>1.35</v>
      </c>
      <c r="F303" s="10"/>
      <c r="G303" s="10">
        <v>1</v>
      </c>
      <c r="H303" s="12">
        <v>52</v>
      </c>
      <c r="I303" s="12">
        <f t="shared" si="12"/>
        <v>2.5961538461538463E-2</v>
      </c>
    </row>
    <row r="304" spans="2:9" x14ac:dyDescent="0.3">
      <c r="B304" s="10"/>
      <c r="C304" s="10">
        <v>297</v>
      </c>
      <c r="D304" s="10" t="s">
        <v>116</v>
      </c>
      <c r="E304" s="54">
        <v>2</v>
      </c>
      <c r="F304" s="10"/>
      <c r="G304" s="10">
        <v>1</v>
      </c>
      <c r="H304" s="12">
        <v>521</v>
      </c>
      <c r="I304" s="12">
        <f t="shared" si="12"/>
        <v>3.838771593090211E-3</v>
      </c>
    </row>
    <row r="305" spans="2:9" x14ac:dyDescent="0.3">
      <c r="B305" s="10"/>
      <c r="C305" s="10">
        <v>298</v>
      </c>
      <c r="D305" s="10" t="s">
        <v>468</v>
      </c>
      <c r="E305" s="54">
        <v>28</v>
      </c>
      <c r="F305" s="10"/>
      <c r="G305" s="10">
        <v>1</v>
      </c>
      <c r="H305" s="12">
        <v>261</v>
      </c>
      <c r="I305" s="12">
        <f t="shared" si="12"/>
        <v>0.10727969348659004</v>
      </c>
    </row>
    <row r="306" spans="2:9" x14ac:dyDescent="0.3">
      <c r="B306" s="10"/>
      <c r="C306" s="10">
        <v>299</v>
      </c>
      <c r="D306" s="10" t="s">
        <v>192</v>
      </c>
      <c r="E306" s="54">
        <v>28</v>
      </c>
      <c r="F306" s="10"/>
      <c r="G306" s="10">
        <v>1</v>
      </c>
      <c r="H306" s="12">
        <v>521</v>
      </c>
      <c r="I306" s="12">
        <f t="shared" si="12"/>
        <v>5.3742802303262956E-2</v>
      </c>
    </row>
    <row r="307" spans="2:9" x14ac:dyDescent="0.3">
      <c r="B307" s="10"/>
      <c r="C307" s="10">
        <v>300</v>
      </c>
      <c r="D307" s="10" t="s">
        <v>509</v>
      </c>
      <c r="E307" s="54">
        <v>4.99</v>
      </c>
      <c r="F307" s="10"/>
      <c r="G307" s="10">
        <v>1</v>
      </c>
      <c r="H307" s="12">
        <v>156</v>
      </c>
      <c r="I307" s="12">
        <f t="shared" si="12"/>
        <v>3.1987179487179489E-2</v>
      </c>
    </row>
    <row r="308" spans="2:9" x14ac:dyDescent="0.3">
      <c r="B308" s="10"/>
      <c r="C308" s="10">
        <v>301</v>
      </c>
      <c r="D308" s="10" t="s">
        <v>200</v>
      </c>
      <c r="E308" s="54">
        <v>8.99</v>
      </c>
      <c r="F308" s="10"/>
      <c r="G308" s="10">
        <v>1</v>
      </c>
      <c r="H308" s="12">
        <v>26</v>
      </c>
      <c r="I308" s="12">
        <f t="shared" si="12"/>
        <v>0.34576923076923077</v>
      </c>
    </row>
    <row r="309" spans="2:9" x14ac:dyDescent="0.3">
      <c r="B309" s="10"/>
      <c r="C309" s="10">
        <v>302</v>
      </c>
      <c r="D309" s="10" t="s">
        <v>510</v>
      </c>
      <c r="E309" s="54">
        <v>18</v>
      </c>
      <c r="F309" s="10"/>
      <c r="G309" s="10">
        <v>2</v>
      </c>
      <c r="H309" s="12">
        <v>156</v>
      </c>
      <c r="I309" s="12">
        <f t="shared" si="12"/>
        <v>0.23076923076923078</v>
      </c>
    </row>
    <row r="310" spans="2:9" x14ac:dyDescent="0.3">
      <c r="B310" s="10"/>
      <c r="C310" s="10">
        <v>303</v>
      </c>
      <c r="D310" s="10" t="s">
        <v>511</v>
      </c>
      <c r="E310" s="54">
        <v>12</v>
      </c>
      <c r="F310" s="10"/>
      <c r="G310" s="10">
        <v>2</v>
      </c>
      <c r="H310" s="12">
        <v>156</v>
      </c>
      <c r="I310" s="12">
        <f t="shared" si="12"/>
        <v>0.15384615384615385</v>
      </c>
    </row>
    <row r="311" spans="2:9" x14ac:dyDescent="0.3">
      <c r="B311" s="10"/>
      <c r="C311" s="10">
        <v>304</v>
      </c>
      <c r="D311" s="10" t="s">
        <v>512</v>
      </c>
      <c r="E311" s="54">
        <v>6</v>
      </c>
      <c r="F311" s="10"/>
      <c r="G311" s="10">
        <v>2</v>
      </c>
      <c r="H311" s="12">
        <v>156</v>
      </c>
      <c r="I311" s="12">
        <f t="shared" si="12"/>
        <v>7.6923076923076927E-2</v>
      </c>
    </row>
    <row r="312" spans="2:9" x14ac:dyDescent="0.3">
      <c r="B312" s="10"/>
      <c r="C312" s="10">
        <v>305</v>
      </c>
      <c r="D312" s="10" t="s">
        <v>513</v>
      </c>
      <c r="E312" s="54">
        <v>2</v>
      </c>
      <c r="F312" s="10"/>
      <c r="G312" s="10">
        <v>2</v>
      </c>
      <c r="H312" s="12">
        <v>156</v>
      </c>
      <c r="I312" s="12">
        <f t="shared" si="12"/>
        <v>2.564102564102564E-2</v>
      </c>
    </row>
    <row r="313" spans="2:9" x14ac:dyDescent="0.3">
      <c r="B313" s="10"/>
      <c r="C313" s="10">
        <v>306</v>
      </c>
      <c r="D313" s="10" t="s">
        <v>628</v>
      </c>
      <c r="E313" s="54">
        <v>12</v>
      </c>
      <c r="F313" s="10"/>
      <c r="G313" s="10">
        <v>2</v>
      </c>
      <c r="H313" s="12">
        <v>156</v>
      </c>
      <c r="I313" s="12">
        <f t="shared" si="12"/>
        <v>0.15384615384615385</v>
      </c>
    </row>
    <row r="314" spans="2:9" x14ac:dyDescent="0.3">
      <c r="B314" s="10"/>
      <c r="C314" s="10">
        <v>307</v>
      </c>
      <c r="D314" s="10" t="s">
        <v>629</v>
      </c>
      <c r="E314" s="54">
        <v>2</v>
      </c>
      <c r="F314" s="10"/>
      <c r="G314" s="10">
        <v>2</v>
      </c>
      <c r="H314" s="12">
        <v>156</v>
      </c>
      <c r="I314" s="12">
        <f t="shared" si="12"/>
        <v>2.564102564102564E-2</v>
      </c>
    </row>
    <row r="315" spans="2:9" x14ac:dyDescent="0.3">
      <c r="B315" s="10"/>
      <c r="C315" s="10">
        <v>308</v>
      </c>
      <c r="D315" s="10" t="s">
        <v>630</v>
      </c>
      <c r="E315" s="54">
        <v>0.63</v>
      </c>
      <c r="F315" s="10"/>
      <c r="G315" s="10">
        <v>2</v>
      </c>
      <c r="H315" s="12">
        <v>156</v>
      </c>
      <c r="I315" s="12">
        <f t="shared" si="12"/>
        <v>8.076923076923077E-3</v>
      </c>
    </row>
    <row r="316" spans="2:9" x14ac:dyDescent="0.3">
      <c r="B316" s="10"/>
      <c r="C316" s="10">
        <v>309</v>
      </c>
      <c r="D316" s="10" t="s">
        <v>196</v>
      </c>
      <c r="E316" s="54">
        <v>7</v>
      </c>
      <c r="F316" s="10"/>
      <c r="G316" s="10">
        <v>1</v>
      </c>
      <c r="H316" s="12">
        <v>521</v>
      </c>
      <c r="I316" s="12">
        <f t="shared" si="12"/>
        <v>1.3435700575815739E-2</v>
      </c>
    </row>
    <row r="317" spans="2:9" x14ac:dyDescent="0.3">
      <c r="B317" s="10"/>
      <c r="C317" s="10">
        <v>310</v>
      </c>
      <c r="D317" s="10" t="s">
        <v>515</v>
      </c>
      <c r="E317" s="54">
        <v>7</v>
      </c>
      <c r="F317" s="10"/>
      <c r="G317" s="10">
        <v>1</v>
      </c>
      <c r="H317" s="12">
        <v>156</v>
      </c>
      <c r="I317" s="12">
        <f t="shared" si="12"/>
        <v>4.4871794871794872E-2</v>
      </c>
    </row>
    <row r="318" spans="2:9" x14ac:dyDescent="0.3">
      <c r="B318" s="10"/>
      <c r="C318" s="10">
        <v>311</v>
      </c>
      <c r="D318" s="10" t="s">
        <v>198</v>
      </c>
      <c r="E318" s="54">
        <v>12</v>
      </c>
      <c r="F318" s="10"/>
      <c r="G318" s="10">
        <v>1</v>
      </c>
      <c r="H318" s="12">
        <v>52</v>
      </c>
      <c r="I318" s="12">
        <f t="shared" si="12"/>
        <v>0.23076923076923078</v>
      </c>
    </row>
    <row r="319" spans="2:9" x14ac:dyDescent="0.3">
      <c r="B319" s="10"/>
      <c r="C319" s="10">
        <v>312</v>
      </c>
      <c r="D319" s="10" t="s">
        <v>514</v>
      </c>
      <c r="E319" s="54">
        <v>2</v>
      </c>
      <c r="F319" s="10"/>
      <c r="G319" s="10">
        <v>1</v>
      </c>
      <c r="H319" s="12">
        <v>521</v>
      </c>
      <c r="I319" s="12">
        <f t="shared" si="12"/>
        <v>3.838771593090211E-3</v>
      </c>
    </row>
    <row r="320" spans="2:9" x14ac:dyDescent="0.3">
      <c r="B320" s="10"/>
      <c r="C320" s="10">
        <v>313</v>
      </c>
      <c r="D320" s="10" t="s">
        <v>189</v>
      </c>
      <c r="E320" s="54">
        <v>0.63</v>
      </c>
      <c r="F320" s="10"/>
      <c r="G320" s="10">
        <v>1</v>
      </c>
      <c r="H320" s="12">
        <v>3</v>
      </c>
      <c r="I320" s="12">
        <f t="shared" si="12"/>
        <v>0.21</v>
      </c>
    </row>
    <row r="321" spans="2:9" x14ac:dyDescent="0.3">
      <c r="B321" s="10"/>
      <c r="C321" s="10">
        <v>314</v>
      </c>
      <c r="D321" s="10" t="s">
        <v>162</v>
      </c>
      <c r="E321" s="54">
        <v>6</v>
      </c>
      <c r="F321" s="10"/>
      <c r="G321" s="10">
        <v>1</v>
      </c>
      <c r="H321" s="12">
        <v>521</v>
      </c>
      <c r="I321" s="12">
        <f t="shared" si="12"/>
        <v>1.1516314779270634E-2</v>
      </c>
    </row>
    <row r="322" spans="2:9" x14ac:dyDescent="0.3">
      <c r="B322" s="10"/>
      <c r="C322" s="10">
        <v>315</v>
      </c>
      <c r="D322" s="10" t="s">
        <v>516</v>
      </c>
      <c r="E322" s="54">
        <v>9.99</v>
      </c>
      <c r="F322" s="10"/>
      <c r="G322" s="10">
        <v>1</v>
      </c>
      <c r="H322" s="12">
        <v>261</v>
      </c>
      <c r="I322" s="12">
        <f t="shared" si="12"/>
        <v>3.8275862068965515E-2</v>
      </c>
    </row>
    <row r="323" spans="2:9" x14ac:dyDescent="0.3">
      <c r="B323" s="10"/>
      <c r="C323" s="10">
        <v>316</v>
      </c>
      <c r="D323" s="10" t="s">
        <v>115</v>
      </c>
      <c r="E323" s="54">
        <v>5</v>
      </c>
      <c r="F323" s="10"/>
      <c r="G323" s="10">
        <v>1</v>
      </c>
      <c r="H323" s="12">
        <v>417</v>
      </c>
      <c r="I323" s="12">
        <f t="shared" ref="I323:I354" si="13">+(E323*G323)/H323</f>
        <v>1.1990407673860911E-2</v>
      </c>
    </row>
    <row r="324" spans="2:9" x14ac:dyDescent="0.3">
      <c r="B324" s="10"/>
      <c r="C324" s="10">
        <v>317</v>
      </c>
      <c r="D324" s="10" t="s">
        <v>116</v>
      </c>
      <c r="E324" s="54">
        <v>2</v>
      </c>
      <c r="F324" s="10"/>
      <c r="G324" s="10">
        <v>1</v>
      </c>
      <c r="H324" s="12">
        <v>521</v>
      </c>
      <c r="I324" s="12">
        <f t="shared" si="13"/>
        <v>3.838771593090211E-3</v>
      </c>
    </row>
    <row r="325" spans="2:9" x14ac:dyDescent="0.3">
      <c r="B325" s="10"/>
      <c r="C325" s="10">
        <v>318</v>
      </c>
      <c r="D325" s="10" t="s">
        <v>117</v>
      </c>
      <c r="E325" s="54">
        <v>20</v>
      </c>
      <c r="F325" s="10"/>
      <c r="G325" s="10">
        <v>1</v>
      </c>
      <c r="H325" s="12">
        <v>521</v>
      </c>
      <c r="I325" s="12">
        <f t="shared" si="13"/>
        <v>3.8387715930902108E-2</v>
      </c>
    </row>
    <row r="326" spans="2:9" x14ac:dyDescent="0.3">
      <c r="B326" s="10"/>
      <c r="C326" s="10">
        <v>319</v>
      </c>
      <c r="D326" s="10" t="s">
        <v>118</v>
      </c>
      <c r="E326" s="54">
        <v>25</v>
      </c>
      <c r="F326" s="10"/>
      <c r="G326" s="10">
        <v>1</v>
      </c>
      <c r="H326" s="12">
        <v>521</v>
      </c>
      <c r="I326" s="12">
        <f t="shared" si="13"/>
        <v>4.7984644913627639E-2</v>
      </c>
    </row>
    <row r="327" spans="2:9" x14ac:dyDescent="0.3">
      <c r="B327" s="10"/>
      <c r="C327" s="10">
        <v>320</v>
      </c>
      <c r="D327" s="10" t="s">
        <v>120</v>
      </c>
      <c r="E327" s="54">
        <v>15</v>
      </c>
      <c r="F327" s="10"/>
      <c r="G327" s="10">
        <v>1</v>
      </c>
      <c r="H327" s="12">
        <v>521</v>
      </c>
      <c r="I327" s="12">
        <f t="shared" si="13"/>
        <v>2.8790786948176585E-2</v>
      </c>
    </row>
    <row r="328" spans="2:9" x14ac:dyDescent="0.3">
      <c r="B328" s="10"/>
      <c r="C328" s="10">
        <v>321</v>
      </c>
      <c r="D328" s="10" t="s">
        <v>121</v>
      </c>
      <c r="E328" s="54">
        <v>7.79</v>
      </c>
      <c r="F328" s="10"/>
      <c r="G328" s="10">
        <v>1</v>
      </c>
      <c r="H328" s="12">
        <v>521</v>
      </c>
      <c r="I328" s="12">
        <f t="shared" si="13"/>
        <v>1.4952015355086373E-2</v>
      </c>
    </row>
    <row r="329" spans="2:9" x14ac:dyDescent="0.3">
      <c r="B329" s="10"/>
      <c r="C329" s="10">
        <v>322</v>
      </c>
      <c r="D329" s="10" t="s">
        <v>201</v>
      </c>
      <c r="E329" s="54">
        <v>79.98</v>
      </c>
      <c r="F329" s="10"/>
      <c r="G329" s="10">
        <v>1</v>
      </c>
      <c r="H329" s="12">
        <v>1043</v>
      </c>
      <c r="I329" s="12">
        <f t="shared" si="13"/>
        <v>7.6682646212847552E-2</v>
      </c>
    </row>
    <row r="330" spans="2:9" x14ac:dyDescent="0.3">
      <c r="B330" s="10"/>
      <c r="C330" s="10">
        <v>323</v>
      </c>
      <c r="D330" s="10" t="s">
        <v>517</v>
      </c>
      <c r="E330" s="54">
        <v>195</v>
      </c>
      <c r="F330" s="10"/>
      <c r="G330" s="10">
        <v>1</v>
      </c>
      <c r="H330" s="12">
        <v>417.14</v>
      </c>
      <c r="I330" s="12">
        <f t="shared" si="13"/>
        <v>0.46746895526681692</v>
      </c>
    </row>
    <row r="331" spans="2:9" x14ac:dyDescent="0.3">
      <c r="B331" s="10"/>
      <c r="C331" s="10">
        <v>324</v>
      </c>
      <c r="D331" s="10" t="s">
        <v>518</v>
      </c>
      <c r="E331" s="54">
        <v>30</v>
      </c>
      <c r="F331" s="10"/>
      <c r="G331" s="10">
        <v>2</v>
      </c>
      <c r="H331" s="12">
        <v>521</v>
      </c>
      <c r="I331" s="12">
        <f t="shared" si="13"/>
        <v>0.11516314779270634</v>
      </c>
    </row>
    <row r="332" spans="2:9" x14ac:dyDescent="0.3">
      <c r="B332" s="10"/>
      <c r="C332" s="10">
        <v>325</v>
      </c>
      <c r="D332" s="10" t="s">
        <v>519</v>
      </c>
      <c r="E332" s="54">
        <v>72</v>
      </c>
      <c r="F332" s="10"/>
      <c r="G332" s="10">
        <v>2</v>
      </c>
      <c r="H332" s="12">
        <v>521</v>
      </c>
      <c r="I332" s="12">
        <f t="shared" si="13"/>
        <v>0.27639155470249521</v>
      </c>
    </row>
    <row r="333" spans="2:9" x14ac:dyDescent="0.3">
      <c r="B333" s="10"/>
      <c r="C333" s="10">
        <v>326</v>
      </c>
      <c r="D333" s="10" t="s">
        <v>203</v>
      </c>
      <c r="E333" s="54">
        <v>175</v>
      </c>
      <c r="F333" s="10"/>
      <c r="G333" s="10">
        <v>2</v>
      </c>
      <c r="H333" s="12">
        <v>521</v>
      </c>
      <c r="I333" s="12">
        <f t="shared" si="13"/>
        <v>0.67178502879078694</v>
      </c>
    </row>
    <row r="334" spans="2:9" x14ac:dyDescent="0.3">
      <c r="B334" s="10"/>
      <c r="C334" s="10">
        <v>327</v>
      </c>
      <c r="D334" s="10" t="s">
        <v>631</v>
      </c>
      <c r="E334" s="54">
        <v>12</v>
      </c>
      <c r="F334" s="10"/>
      <c r="G334" s="10">
        <v>2</v>
      </c>
      <c r="H334" s="12">
        <v>521</v>
      </c>
      <c r="I334" s="12">
        <f t="shared" si="13"/>
        <v>4.6065259117082535E-2</v>
      </c>
    </row>
    <row r="335" spans="2:9" x14ac:dyDescent="0.3">
      <c r="B335" s="10"/>
      <c r="C335" s="10">
        <v>328</v>
      </c>
      <c r="D335" s="10" t="s">
        <v>116</v>
      </c>
      <c r="E335" s="54">
        <v>2</v>
      </c>
      <c r="F335" s="10"/>
      <c r="G335" s="10">
        <v>1</v>
      </c>
      <c r="H335" s="12">
        <v>261</v>
      </c>
      <c r="I335" s="12">
        <f t="shared" si="13"/>
        <v>7.6628352490421452E-3</v>
      </c>
    </row>
    <row r="336" spans="2:9" x14ac:dyDescent="0.3">
      <c r="B336" s="10"/>
      <c r="C336" s="10">
        <v>329</v>
      </c>
      <c r="D336" s="10" t="s">
        <v>520</v>
      </c>
      <c r="E336" s="54">
        <v>25</v>
      </c>
      <c r="F336" s="10"/>
      <c r="G336" s="10">
        <v>1</v>
      </c>
      <c r="H336" s="12">
        <v>521</v>
      </c>
      <c r="I336" s="12">
        <f t="shared" si="13"/>
        <v>4.7984644913627639E-2</v>
      </c>
    </row>
    <row r="337" spans="2:9" x14ac:dyDescent="0.3">
      <c r="B337" s="10"/>
      <c r="C337" s="10">
        <v>330</v>
      </c>
      <c r="D337" s="10" t="s">
        <v>521</v>
      </c>
      <c r="E337" s="54">
        <v>19.5</v>
      </c>
      <c r="F337" s="10"/>
      <c r="G337" s="10">
        <v>2</v>
      </c>
      <c r="H337" s="12">
        <v>52</v>
      </c>
      <c r="I337" s="12">
        <f t="shared" si="13"/>
        <v>0.75</v>
      </c>
    </row>
    <row r="338" spans="2:9" x14ac:dyDescent="0.3">
      <c r="B338" s="10"/>
      <c r="C338" s="10">
        <v>331</v>
      </c>
      <c r="D338" s="10" t="s">
        <v>522</v>
      </c>
      <c r="E338" s="54">
        <v>17.5</v>
      </c>
      <c r="F338" s="10"/>
      <c r="G338" s="10">
        <v>1</v>
      </c>
      <c r="H338" s="12">
        <v>261</v>
      </c>
      <c r="I338" s="12">
        <f t="shared" si="13"/>
        <v>6.7049808429118771E-2</v>
      </c>
    </row>
    <row r="339" spans="2:9" x14ac:dyDescent="0.3">
      <c r="B339" s="10"/>
      <c r="C339" s="10">
        <v>332</v>
      </c>
      <c r="D339" s="10" t="s">
        <v>207</v>
      </c>
      <c r="E339" s="54">
        <v>7.5</v>
      </c>
      <c r="F339" s="10"/>
      <c r="G339" s="10">
        <v>2</v>
      </c>
      <c r="H339" s="12">
        <v>261</v>
      </c>
      <c r="I339" s="12">
        <f t="shared" si="13"/>
        <v>5.7471264367816091E-2</v>
      </c>
    </row>
    <row r="340" spans="2:9" x14ac:dyDescent="0.3">
      <c r="B340" s="10"/>
      <c r="C340" s="10">
        <v>333</v>
      </c>
      <c r="D340" s="10" t="s">
        <v>211</v>
      </c>
      <c r="E340" s="54">
        <v>7.5</v>
      </c>
      <c r="F340" s="10"/>
      <c r="G340" s="10">
        <v>2</v>
      </c>
      <c r="H340" s="12">
        <v>52</v>
      </c>
      <c r="I340" s="12">
        <f t="shared" si="13"/>
        <v>0.28846153846153844</v>
      </c>
    </row>
    <row r="341" spans="2:9" x14ac:dyDescent="0.3">
      <c r="B341" s="10"/>
      <c r="C341" s="10">
        <v>334</v>
      </c>
      <c r="D341" s="10" t="s">
        <v>523</v>
      </c>
      <c r="E341" s="54">
        <v>10</v>
      </c>
      <c r="F341" s="10"/>
      <c r="G341" s="10">
        <v>2</v>
      </c>
      <c r="H341" s="12">
        <v>52</v>
      </c>
      <c r="I341" s="12">
        <f t="shared" si="13"/>
        <v>0.38461538461538464</v>
      </c>
    </row>
    <row r="342" spans="2:9" x14ac:dyDescent="0.3">
      <c r="B342" s="10"/>
      <c r="C342" s="10">
        <v>335</v>
      </c>
      <c r="D342" s="10" t="s">
        <v>115</v>
      </c>
      <c r="E342" s="54">
        <v>5</v>
      </c>
      <c r="F342" s="10"/>
      <c r="G342" s="10">
        <v>1</v>
      </c>
      <c r="H342" s="12">
        <v>417</v>
      </c>
      <c r="I342" s="12">
        <f t="shared" si="13"/>
        <v>1.1990407673860911E-2</v>
      </c>
    </row>
    <row r="343" spans="2:9" x14ac:dyDescent="0.3">
      <c r="B343" s="10"/>
      <c r="C343" s="10">
        <v>336</v>
      </c>
      <c r="D343" s="10" t="s">
        <v>116</v>
      </c>
      <c r="E343" s="54">
        <v>2</v>
      </c>
      <c r="F343" s="10"/>
      <c r="G343" s="10">
        <v>1</v>
      </c>
      <c r="H343" s="12">
        <v>521</v>
      </c>
      <c r="I343" s="12">
        <f t="shared" si="13"/>
        <v>3.838771593090211E-3</v>
      </c>
    </row>
    <row r="344" spans="2:9" x14ac:dyDescent="0.3">
      <c r="B344" s="10"/>
      <c r="C344" s="10">
        <v>337</v>
      </c>
      <c r="D344" s="10" t="s">
        <v>117</v>
      </c>
      <c r="E344" s="54">
        <v>20</v>
      </c>
      <c r="F344" s="10"/>
      <c r="G344" s="10">
        <v>1</v>
      </c>
      <c r="H344" s="12">
        <v>521</v>
      </c>
      <c r="I344" s="12">
        <f t="shared" si="13"/>
        <v>3.8387715930902108E-2</v>
      </c>
    </row>
    <row r="345" spans="2:9" x14ac:dyDescent="0.3">
      <c r="B345" s="10"/>
      <c r="C345" s="10">
        <v>338</v>
      </c>
      <c r="D345" s="10" t="s">
        <v>118</v>
      </c>
      <c r="E345" s="54">
        <v>25</v>
      </c>
      <c r="F345" s="10"/>
      <c r="G345" s="10">
        <v>1</v>
      </c>
      <c r="H345" s="12">
        <v>521</v>
      </c>
      <c r="I345" s="12">
        <f t="shared" si="13"/>
        <v>4.7984644913627639E-2</v>
      </c>
    </row>
    <row r="346" spans="2:9" x14ac:dyDescent="0.3">
      <c r="B346" s="10"/>
      <c r="C346" s="10">
        <v>339</v>
      </c>
      <c r="D346" s="10" t="s">
        <v>120</v>
      </c>
      <c r="E346" s="54">
        <v>15</v>
      </c>
      <c r="F346" s="10"/>
      <c r="G346" s="10">
        <v>1</v>
      </c>
      <c r="H346" s="12">
        <v>521</v>
      </c>
      <c r="I346" s="12">
        <f t="shared" si="13"/>
        <v>2.8790786948176585E-2</v>
      </c>
    </row>
    <row r="347" spans="2:9" x14ac:dyDescent="0.3">
      <c r="B347" s="10"/>
      <c r="C347" s="10">
        <v>340</v>
      </c>
      <c r="D347" s="10" t="s">
        <v>121</v>
      </c>
      <c r="E347" s="54">
        <v>7.79</v>
      </c>
      <c r="F347" s="10"/>
      <c r="G347" s="10">
        <v>1</v>
      </c>
      <c r="H347" s="12">
        <v>521</v>
      </c>
      <c r="I347" s="12">
        <f t="shared" si="13"/>
        <v>1.4952015355086373E-2</v>
      </c>
    </row>
    <row r="348" spans="2:9" x14ac:dyDescent="0.3">
      <c r="B348" s="10"/>
      <c r="C348" s="10">
        <v>341</v>
      </c>
      <c r="D348" s="10" t="s">
        <v>524</v>
      </c>
      <c r="E348" s="54">
        <v>15</v>
      </c>
      <c r="F348" s="10"/>
      <c r="G348" s="10">
        <v>1</v>
      </c>
      <c r="H348" s="12">
        <v>52</v>
      </c>
      <c r="I348" s="12">
        <f t="shared" si="13"/>
        <v>0.28846153846153844</v>
      </c>
    </row>
    <row r="349" spans="2:9" x14ac:dyDescent="0.3">
      <c r="B349" s="10"/>
      <c r="C349" s="10">
        <v>342</v>
      </c>
      <c r="D349" s="10" t="s">
        <v>525</v>
      </c>
      <c r="E349" s="54">
        <v>39.99</v>
      </c>
      <c r="F349" s="10"/>
      <c r="G349" s="10">
        <v>1</v>
      </c>
      <c r="H349" s="12">
        <v>521</v>
      </c>
      <c r="I349" s="12">
        <f t="shared" si="13"/>
        <v>7.6756238003838781E-2</v>
      </c>
    </row>
    <row r="350" spans="2:9" x14ac:dyDescent="0.3">
      <c r="B350" s="10"/>
      <c r="C350" s="10">
        <v>343</v>
      </c>
      <c r="D350" s="10" t="s">
        <v>526</v>
      </c>
      <c r="E350" s="54">
        <v>20</v>
      </c>
      <c r="F350" s="10"/>
      <c r="G350" s="10">
        <v>2</v>
      </c>
      <c r="H350" s="12">
        <v>104</v>
      </c>
      <c r="I350" s="12">
        <f t="shared" si="13"/>
        <v>0.38461538461538464</v>
      </c>
    </row>
    <row r="351" spans="2:9" x14ac:dyDescent="0.3">
      <c r="B351" s="10"/>
      <c r="C351" s="10">
        <v>344</v>
      </c>
      <c r="D351" s="10" t="s">
        <v>527</v>
      </c>
      <c r="E351" s="54">
        <v>20.83</v>
      </c>
      <c r="F351" s="10"/>
      <c r="G351" s="10">
        <v>2</v>
      </c>
      <c r="H351" s="12">
        <v>4</v>
      </c>
      <c r="I351" s="12">
        <f t="shared" si="13"/>
        <v>10.414999999999999</v>
      </c>
    </row>
    <row r="352" spans="2:9" x14ac:dyDescent="0.3">
      <c r="B352" s="10"/>
      <c r="C352" s="10">
        <v>345</v>
      </c>
      <c r="D352" s="10" t="s">
        <v>528</v>
      </c>
      <c r="E352" s="54">
        <v>20.25</v>
      </c>
      <c r="F352" s="10"/>
      <c r="G352" s="10">
        <v>1</v>
      </c>
      <c r="H352" s="12">
        <v>4</v>
      </c>
      <c r="I352" s="12">
        <f t="shared" si="13"/>
        <v>5.0625</v>
      </c>
    </row>
    <row r="353" spans="2:9" x14ac:dyDescent="0.3">
      <c r="B353" s="10"/>
      <c r="C353" s="10">
        <v>346</v>
      </c>
      <c r="D353" s="10" t="s">
        <v>529</v>
      </c>
      <c r="E353" s="54">
        <v>0</v>
      </c>
      <c r="F353" s="10"/>
      <c r="G353" s="10">
        <v>1</v>
      </c>
      <c r="H353" s="12">
        <v>4</v>
      </c>
      <c r="I353" s="12">
        <f t="shared" si="13"/>
        <v>0</v>
      </c>
    </row>
    <row r="354" spans="2:9" x14ac:dyDescent="0.3">
      <c r="B354" s="10"/>
      <c r="C354" s="10">
        <v>347</v>
      </c>
      <c r="D354" s="10" t="s">
        <v>694</v>
      </c>
      <c r="E354" s="54">
        <v>196.13</v>
      </c>
      <c r="F354" s="10"/>
      <c r="G354" s="10">
        <v>1</v>
      </c>
      <c r="H354" s="12">
        <v>1</v>
      </c>
      <c r="I354" s="12">
        <f t="shared" si="13"/>
        <v>196.13</v>
      </c>
    </row>
    <row r="355" spans="2:9" x14ac:dyDescent="0.3">
      <c r="B355" s="10"/>
      <c r="C355" s="10">
        <v>348</v>
      </c>
      <c r="D355" s="10" t="s">
        <v>532</v>
      </c>
      <c r="E355" s="54">
        <v>26.99</v>
      </c>
      <c r="F355" s="10"/>
      <c r="G355" s="10">
        <v>2</v>
      </c>
      <c r="H355" s="12">
        <v>521</v>
      </c>
      <c r="I355" s="12">
        <f t="shared" ref="I355:I378" si="14">+(E355*G355)/H355</f>
        <v>0.10360844529750479</v>
      </c>
    </row>
    <row r="356" spans="2:9" x14ac:dyDescent="0.3">
      <c r="B356" s="10"/>
      <c r="C356" s="10">
        <v>349</v>
      </c>
      <c r="D356" s="10" t="s">
        <v>533</v>
      </c>
      <c r="E356" s="54">
        <v>9.99</v>
      </c>
      <c r="F356" s="10"/>
      <c r="G356" s="10">
        <v>1</v>
      </c>
      <c r="H356" s="12">
        <v>156</v>
      </c>
      <c r="I356" s="12">
        <f t="shared" si="14"/>
        <v>6.4038461538461544E-2</v>
      </c>
    </row>
    <row r="357" spans="2:9" x14ac:dyDescent="0.3">
      <c r="B357" s="10"/>
      <c r="C357" s="10">
        <v>350</v>
      </c>
      <c r="D357" s="10" t="s">
        <v>669</v>
      </c>
      <c r="E357" s="54">
        <v>9.99</v>
      </c>
      <c r="F357" s="10"/>
      <c r="G357" s="10">
        <v>1</v>
      </c>
      <c r="H357" s="12">
        <v>521</v>
      </c>
      <c r="I357" s="12">
        <f t="shared" si="14"/>
        <v>1.9174664107485605E-2</v>
      </c>
    </row>
    <row r="358" spans="2:9" x14ac:dyDescent="0.3">
      <c r="B358" s="10"/>
      <c r="C358" s="10">
        <v>351</v>
      </c>
      <c r="D358" s="10" t="s">
        <v>539</v>
      </c>
      <c r="E358" s="54">
        <v>7.2</v>
      </c>
      <c r="F358" s="10"/>
      <c r="G358" s="10">
        <v>1</v>
      </c>
      <c r="H358" s="12">
        <v>261</v>
      </c>
      <c r="I358" s="12">
        <f t="shared" si="14"/>
        <v>2.7586206896551724E-2</v>
      </c>
    </row>
    <row r="359" spans="2:9" x14ac:dyDescent="0.3">
      <c r="B359" s="10"/>
      <c r="C359" s="10">
        <v>352</v>
      </c>
      <c r="D359" s="10" t="s">
        <v>541</v>
      </c>
      <c r="E359" s="54">
        <v>6.99</v>
      </c>
      <c r="F359" s="10"/>
      <c r="G359" s="10">
        <v>1</v>
      </c>
      <c r="H359" s="12">
        <v>521</v>
      </c>
      <c r="I359" s="12">
        <f t="shared" si="14"/>
        <v>1.3416506717850288E-2</v>
      </c>
    </row>
    <row r="360" spans="2:9" x14ac:dyDescent="0.3">
      <c r="B360" s="10"/>
      <c r="C360" s="10">
        <v>353</v>
      </c>
      <c r="D360" s="10" t="s">
        <v>670</v>
      </c>
      <c r="E360" s="54">
        <v>8.49</v>
      </c>
      <c r="F360" s="10"/>
      <c r="G360" s="10">
        <v>1</v>
      </c>
      <c r="H360" s="12">
        <v>52</v>
      </c>
      <c r="I360" s="12">
        <f t="shared" si="14"/>
        <v>0.16326923076923078</v>
      </c>
    </row>
    <row r="361" spans="2:9" x14ac:dyDescent="0.3">
      <c r="B361" s="10"/>
      <c r="C361" s="10">
        <v>354</v>
      </c>
      <c r="D361" s="10" t="s">
        <v>468</v>
      </c>
      <c r="E361" s="54">
        <v>28</v>
      </c>
      <c r="F361" s="10"/>
      <c r="G361" s="10">
        <v>1</v>
      </c>
      <c r="H361" s="12">
        <v>261</v>
      </c>
      <c r="I361" s="12">
        <f t="shared" si="14"/>
        <v>0.10727969348659004</v>
      </c>
    </row>
    <row r="362" spans="2:9" x14ac:dyDescent="0.3">
      <c r="B362" s="10"/>
      <c r="C362" s="10">
        <v>355</v>
      </c>
      <c r="D362" s="10" t="s">
        <v>542</v>
      </c>
      <c r="E362" s="54">
        <v>120.5</v>
      </c>
      <c r="F362" s="10"/>
      <c r="G362" s="10">
        <v>1</v>
      </c>
      <c r="H362" s="12">
        <v>521</v>
      </c>
      <c r="I362" s="12">
        <f t="shared" si="14"/>
        <v>0.23128598848368523</v>
      </c>
    </row>
    <row r="363" spans="2:9" x14ac:dyDescent="0.3">
      <c r="B363" s="10"/>
      <c r="C363" s="10">
        <v>356</v>
      </c>
      <c r="D363" s="10" t="s">
        <v>542</v>
      </c>
      <c r="E363" s="54">
        <v>120.5</v>
      </c>
      <c r="F363" s="10"/>
      <c r="G363" s="10">
        <v>1</v>
      </c>
      <c r="H363" s="12">
        <v>521</v>
      </c>
      <c r="I363" s="12">
        <f t="shared" si="14"/>
        <v>0.23128598848368523</v>
      </c>
    </row>
    <row r="364" spans="2:9" x14ac:dyDescent="0.3">
      <c r="B364" s="10"/>
      <c r="C364" s="10">
        <v>357</v>
      </c>
      <c r="D364" s="10" t="s">
        <v>542</v>
      </c>
      <c r="E364" s="54">
        <v>120.5</v>
      </c>
      <c r="F364" s="10"/>
      <c r="G364" s="10">
        <v>1</v>
      </c>
      <c r="H364" s="12">
        <v>521</v>
      </c>
      <c r="I364" s="12">
        <f t="shared" si="14"/>
        <v>0.23128598848368523</v>
      </c>
    </row>
    <row r="365" spans="2:9" x14ac:dyDescent="0.3">
      <c r="B365" s="10"/>
      <c r="C365" s="10">
        <v>358</v>
      </c>
      <c r="D365" s="10" t="s">
        <v>544</v>
      </c>
      <c r="E365" s="54">
        <v>300</v>
      </c>
      <c r="F365" s="10"/>
      <c r="G365" s="10">
        <v>1</v>
      </c>
      <c r="H365" s="12">
        <v>1043</v>
      </c>
      <c r="I365" s="12">
        <f t="shared" si="14"/>
        <v>0.28763183125599234</v>
      </c>
    </row>
    <row r="366" spans="2:9" x14ac:dyDescent="0.3">
      <c r="B366" s="10"/>
      <c r="C366" s="10">
        <v>359</v>
      </c>
      <c r="D366" s="10" t="s">
        <v>543</v>
      </c>
      <c r="E366" s="54">
        <v>127</v>
      </c>
      <c r="F366" s="10"/>
      <c r="G366" s="10">
        <v>1</v>
      </c>
      <c r="H366" s="12">
        <v>1043</v>
      </c>
      <c r="I366" s="12">
        <f t="shared" si="14"/>
        <v>0.12176414189837009</v>
      </c>
    </row>
    <row r="367" spans="2:9" x14ac:dyDescent="0.3">
      <c r="B367" s="10"/>
      <c r="C367" s="10">
        <v>360</v>
      </c>
      <c r="D367" s="10" t="s">
        <v>543</v>
      </c>
      <c r="E367" s="54">
        <v>127</v>
      </c>
      <c r="F367" s="10"/>
      <c r="G367" s="10">
        <v>1</v>
      </c>
      <c r="H367" s="12">
        <v>1043</v>
      </c>
      <c r="I367" s="12">
        <f t="shared" si="14"/>
        <v>0.12176414189837009</v>
      </c>
    </row>
    <row r="368" spans="2:9" x14ac:dyDescent="0.3">
      <c r="B368" s="10"/>
      <c r="C368" s="10">
        <v>361</v>
      </c>
      <c r="D368" s="10" t="s">
        <v>544</v>
      </c>
      <c r="E368" s="54">
        <v>300</v>
      </c>
      <c r="F368" s="10"/>
      <c r="G368" s="10">
        <v>1</v>
      </c>
      <c r="H368" s="12">
        <v>521</v>
      </c>
      <c r="I368" s="12">
        <f t="shared" si="14"/>
        <v>0.57581573896353166</v>
      </c>
    </row>
    <row r="369" spans="2:12" x14ac:dyDescent="0.3">
      <c r="B369" s="10"/>
      <c r="C369" s="10">
        <v>362</v>
      </c>
      <c r="D369" s="10" t="s">
        <v>544</v>
      </c>
      <c r="E369" s="54">
        <v>300</v>
      </c>
      <c r="F369" s="10"/>
      <c r="G369" s="10">
        <v>1</v>
      </c>
      <c r="H369" s="12">
        <v>521</v>
      </c>
      <c r="I369" s="12">
        <f t="shared" si="14"/>
        <v>0.57581573896353166</v>
      </c>
    </row>
    <row r="370" spans="2:12" x14ac:dyDescent="0.3">
      <c r="B370" s="10"/>
      <c r="C370" s="10">
        <v>363</v>
      </c>
      <c r="D370" s="10" t="s">
        <v>544</v>
      </c>
      <c r="E370" s="54">
        <v>300</v>
      </c>
      <c r="F370" s="10"/>
      <c r="G370" s="10">
        <v>1</v>
      </c>
      <c r="H370" s="12">
        <v>521</v>
      </c>
      <c r="I370" s="12">
        <f t="shared" si="14"/>
        <v>0.57581573896353166</v>
      </c>
    </row>
    <row r="371" spans="2:12" x14ac:dyDescent="0.3">
      <c r="B371" s="10"/>
      <c r="C371" s="10">
        <v>364</v>
      </c>
      <c r="D371" s="10" t="s">
        <v>115</v>
      </c>
      <c r="E371" s="54">
        <v>5</v>
      </c>
      <c r="F371" s="10"/>
      <c r="G371" s="10">
        <v>1</v>
      </c>
      <c r="H371" s="12">
        <v>417</v>
      </c>
      <c r="I371" s="12">
        <f t="shared" si="14"/>
        <v>1.1990407673860911E-2</v>
      </c>
    </row>
    <row r="372" spans="2:12" x14ac:dyDescent="0.3">
      <c r="B372" s="10"/>
      <c r="C372" s="10">
        <v>365</v>
      </c>
      <c r="D372" s="10" t="s">
        <v>116</v>
      </c>
      <c r="E372" s="54">
        <v>2</v>
      </c>
      <c r="F372" s="10"/>
      <c r="G372" s="10">
        <v>1</v>
      </c>
      <c r="H372" s="12">
        <v>521</v>
      </c>
      <c r="I372" s="12">
        <f t="shared" si="14"/>
        <v>3.838771593090211E-3</v>
      </c>
    </row>
    <row r="373" spans="2:12" x14ac:dyDescent="0.3">
      <c r="B373" s="10"/>
      <c r="C373" s="10">
        <v>366</v>
      </c>
      <c r="D373" s="10" t="s">
        <v>117</v>
      </c>
      <c r="E373" s="54">
        <v>20</v>
      </c>
      <c r="F373" s="10"/>
      <c r="G373" s="10">
        <v>1</v>
      </c>
      <c r="H373" s="12">
        <v>521</v>
      </c>
      <c r="I373" s="12">
        <f t="shared" si="14"/>
        <v>3.8387715930902108E-2</v>
      </c>
    </row>
    <row r="374" spans="2:12" x14ac:dyDescent="0.3">
      <c r="B374" s="10"/>
      <c r="C374" s="10">
        <v>367</v>
      </c>
      <c r="D374" s="10" t="s">
        <v>118</v>
      </c>
      <c r="E374" s="54">
        <v>25</v>
      </c>
      <c r="F374" s="10"/>
      <c r="G374" s="10">
        <v>1</v>
      </c>
      <c r="H374" s="12">
        <v>521</v>
      </c>
      <c r="I374" s="12">
        <f t="shared" si="14"/>
        <v>4.7984644913627639E-2</v>
      </c>
    </row>
    <row r="375" spans="2:12" x14ac:dyDescent="0.3">
      <c r="B375" s="10"/>
      <c r="C375" s="10">
        <v>368</v>
      </c>
      <c r="D375" s="10" t="s">
        <v>120</v>
      </c>
      <c r="E375" s="54">
        <v>15</v>
      </c>
      <c r="F375" s="10"/>
      <c r="G375" s="10">
        <v>1</v>
      </c>
      <c r="H375" s="12">
        <v>521</v>
      </c>
      <c r="I375" s="12">
        <f t="shared" si="14"/>
        <v>2.8790786948176585E-2</v>
      </c>
    </row>
    <row r="376" spans="2:12" x14ac:dyDescent="0.3">
      <c r="B376" s="10"/>
      <c r="C376" s="10">
        <v>369</v>
      </c>
      <c r="D376" s="10" t="s">
        <v>121</v>
      </c>
      <c r="E376" s="54">
        <v>7.79</v>
      </c>
      <c r="F376" s="10"/>
      <c r="G376" s="10">
        <v>1</v>
      </c>
      <c r="H376" s="12">
        <v>521</v>
      </c>
      <c r="I376" s="12">
        <f t="shared" si="14"/>
        <v>1.4952015355086373E-2</v>
      </c>
    </row>
    <row r="377" spans="2:12" x14ac:dyDescent="0.3">
      <c r="B377" s="10"/>
      <c r="C377" s="10">
        <v>370</v>
      </c>
      <c r="D377" s="10" t="s">
        <v>168</v>
      </c>
      <c r="E377" s="54">
        <v>18</v>
      </c>
      <c r="F377" s="10"/>
      <c r="G377" s="10">
        <v>1</v>
      </c>
      <c r="H377" s="12">
        <v>521</v>
      </c>
      <c r="I377" s="12">
        <f t="shared" si="14"/>
        <v>3.4548944337811902E-2</v>
      </c>
    </row>
    <row r="378" spans="2:12" x14ac:dyDescent="0.3">
      <c r="B378" s="10"/>
      <c r="C378" s="10">
        <v>371</v>
      </c>
      <c r="D378" s="10" t="s">
        <v>687</v>
      </c>
      <c r="E378" s="54">
        <v>199</v>
      </c>
      <c r="F378" s="10"/>
      <c r="G378" s="10">
        <v>1</v>
      </c>
      <c r="H378" s="12">
        <v>521</v>
      </c>
      <c r="I378" s="12">
        <f t="shared" si="14"/>
        <v>0.38195777351247601</v>
      </c>
      <c r="J378" s="21" t="s">
        <v>807</v>
      </c>
      <c r="K378" s="72">
        <f>SUM(I195:I378)</f>
        <v>236.11414330611706</v>
      </c>
      <c r="L378" s="23">
        <f>COUNT(I195:I378)</f>
        <v>184</v>
      </c>
    </row>
    <row r="379" spans="2:12" x14ac:dyDescent="0.3">
      <c r="B379" s="11" t="s">
        <v>545</v>
      </c>
      <c r="C379" s="10"/>
      <c r="D379" s="10"/>
      <c r="E379" s="54"/>
      <c r="F379" s="10"/>
      <c r="G379" s="10"/>
      <c r="H379" s="12"/>
      <c r="I379" s="12"/>
    </row>
    <row r="380" spans="2:12" x14ac:dyDescent="0.3">
      <c r="B380" s="10"/>
      <c r="C380" s="10">
        <v>372</v>
      </c>
      <c r="D380" s="10" t="s">
        <v>217</v>
      </c>
      <c r="E380" s="54">
        <v>3.85</v>
      </c>
      <c r="F380" s="10"/>
      <c r="G380" s="10">
        <v>5</v>
      </c>
      <c r="H380" s="12">
        <v>52</v>
      </c>
      <c r="I380" s="12">
        <f t="shared" ref="I380:I411" si="15">+(E380*G380)/H380</f>
        <v>0.37019230769230771</v>
      </c>
    </row>
    <row r="381" spans="2:12" x14ac:dyDescent="0.3">
      <c r="B381" s="10"/>
      <c r="C381" s="10">
        <v>373</v>
      </c>
      <c r="D381" s="10" t="s">
        <v>218</v>
      </c>
      <c r="E381" s="54">
        <v>25</v>
      </c>
      <c r="F381" s="10"/>
      <c r="G381" s="10">
        <v>2</v>
      </c>
      <c r="H381" s="12">
        <v>104</v>
      </c>
      <c r="I381" s="12">
        <f t="shared" si="15"/>
        <v>0.48076923076923078</v>
      </c>
    </row>
    <row r="382" spans="2:12" x14ac:dyDescent="0.3">
      <c r="B382" s="10"/>
      <c r="C382" s="10">
        <v>374</v>
      </c>
      <c r="D382" s="10" t="s">
        <v>546</v>
      </c>
      <c r="E382" s="54">
        <v>100</v>
      </c>
      <c r="F382" s="10"/>
      <c r="G382" s="10">
        <v>2</v>
      </c>
      <c r="H382" s="12">
        <v>104</v>
      </c>
      <c r="I382" s="12">
        <f t="shared" si="15"/>
        <v>1.9230769230769231</v>
      </c>
    </row>
    <row r="383" spans="2:12" x14ac:dyDescent="0.3">
      <c r="B383" s="10"/>
      <c r="C383" s="10">
        <v>375</v>
      </c>
      <c r="D383" s="10" t="s">
        <v>220</v>
      </c>
      <c r="E383" s="54">
        <v>18.5</v>
      </c>
      <c r="F383" s="10"/>
      <c r="G383" s="10">
        <v>2</v>
      </c>
      <c r="H383" s="12">
        <v>26</v>
      </c>
      <c r="I383" s="12">
        <f t="shared" si="15"/>
        <v>1.4230769230769231</v>
      </c>
    </row>
    <row r="384" spans="2:12" x14ac:dyDescent="0.3">
      <c r="B384" s="10"/>
      <c r="C384" s="10">
        <v>376</v>
      </c>
      <c r="D384" s="10" t="s">
        <v>221</v>
      </c>
      <c r="E384" s="54">
        <v>50.5</v>
      </c>
      <c r="F384" s="10"/>
      <c r="G384" s="10">
        <v>2</v>
      </c>
      <c r="H384" s="12">
        <v>52</v>
      </c>
      <c r="I384" s="12">
        <f t="shared" si="15"/>
        <v>1.9423076923076923</v>
      </c>
    </row>
    <row r="385" spans="2:9" x14ac:dyDescent="0.3">
      <c r="B385" s="10"/>
      <c r="C385" s="10">
        <v>377</v>
      </c>
      <c r="D385" s="10" t="s">
        <v>547</v>
      </c>
      <c r="E385" s="54">
        <v>1.5</v>
      </c>
      <c r="F385" s="10"/>
      <c r="G385" s="10">
        <v>1</v>
      </c>
      <c r="H385" s="12">
        <v>52</v>
      </c>
      <c r="I385" s="12">
        <f t="shared" si="15"/>
        <v>2.8846153846153848E-2</v>
      </c>
    </row>
    <row r="386" spans="2:9" x14ac:dyDescent="0.3">
      <c r="B386" s="10"/>
      <c r="C386" s="10">
        <v>378</v>
      </c>
      <c r="D386" s="10" t="s">
        <v>548</v>
      </c>
      <c r="E386" s="54">
        <v>5</v>
      </c>
      <c r="F386" s="10"/>
      <c r="G386" s="10">
        <v>1</v>
      </c>
      <c r="H386" s="12">
        <v>52</v>
      </c>
      <c r="I386" s="12">
        <f t="shared" si="15"/>
        <v>9.6153846153846159E-2</v>
      </c>
    </row>
    <row r="387" spans="2:9" x14ac:dyDescent="0.3">
      <c r="B387" s="10"/>
      <c r="C387" s="10">
        <v>379</v>
      </c>
      <c r="D387" s="10" t="s">
        <v>549</v>
      </c>
      <c r="E387" s="54">
        <v>0.37</v>
      </c>
      <c r="F387" s="10"/>
      <c r="G387" s="10">
        <v>1</v>
      </c>
      <c r="H387" s="12">
        <v>9</v>
      </c>
      <c r="I387" s="12">
        <f t="shared" si="15"/>
        <v>4.1111111111111112E-2</v>
      </c>
    </row>
    <row r="388" spans="2:9" x14ac:dyDescent="0.3">
      <c r="B388" s="10"/>
      <c r="C388" s="10">
        <v>380</v>
      </c>
      <c r="D388" s="10" t="s">
        <v>224</v>
      </c>
      <c r="E388" s="54">
        <v>0.5</v>
      </c>
      <c r="F388" s="10"/>
      <c r="G388" s="10">
        <v>1</v>
      </c>
      <c r="H388" s="12">
        <v>9</v>
      </c>
      <c r="I388" s="12">
        <f t="shared" si="15"/>
        <v>5.5555555555555552E-2</v>
      </c>
    </row>
    <row r="389" spans="2:9" x14ac:dyDescent="0.3">
      <c r="B389" s="10"/>
      <c r="C389" s="10">
        <v>381</v>
      </c>
      <c r="D389" s="10" t="s">
        <v>388</v>
      </c>
      <c r="E389" s="54">
        <v>1</v>
      </c>
      <c r="F389" s="10"/>
      <c r="G389" s="10">
        <v>1</v>
      </c>
      <c r="H389" s="12">
        <v>52</v>
      </c>
      <c r="I389" s="12">
        <f t="shared" si="15"/>
        <v>1.9230769230769232E-2</v>
      </c>
    </row>
    <row r="390" spans="2:9" x14ac:dyDescent="0.3">
      <c r="B390" s="10"/>
      <c r="C390" s="10">
        <v>382</v>
      </c>
      <c r="D390" s="10" t="s">
        <v>324</v>
      </c>
      <c r="E390" s="54">
        <v>1.2</v>
      </c>
      <c r="F390" s="10"/>
      <c r="G390" s="10">
        <v>1</v>
      </c>
      <c r="H390" s="12">
        <v>261</v>
      </c>
      <c r="I390" s="12">
        <f t="shared" si="15"/>
        <v>4.5977011494252873E-3</v>
      </c>
    </row>
    <row r="391" spans="2:9" x14ac:dyDescent="0.3">
      <c r="B391" s="10"/>
      <c r="C391" s="10">
        <v>383</v>
      </c>
      <c r="D391" s="10" t="s">
        <v>632</v>
      </c>
      <c r="E391" s="54">
        <v>18</v>
      </c>
      <c r="F391" s="10"/>
      <c r="G391" s="10">
        <v>1</v>
      </c>
      <c r="H391" s="12">
        <v>6</v>
      </c>
      <c r="I391" s="12">
        <f t="shared" si="15"/>
        <v>3</v>
      </c>
    </row>
    <row r="392" spans="2:9" x14ac:dyDescent="0.3">
      <c r="B392" s="10"/>
      <c r="C392" s="10">
        <v>384</v>
      </c>
      <c r="D392" s="10" t="s">
        <v>550</v>
      </c>
      <c r="E392" s="54">
        <v>40</v>
      </c>
      <c r="F392" s="10"/>
      <c r="G392" s="10">
        <v>1</v>
      </c>
      <c r="H392" s="12">
        <v>8</v>
      </c>
      <c r="I392" s="12">
        <f t="shared" si="15"/>
        <v>5</v>
      </c>
    </row>
    <row r="393" spans="2:9" x14ac:dyDescent="0.3">
      <c r="B393" s="10"/>
      <c r="C393" s="10">
        <v>385</v>
      </c>
      <c r="D393" s="10" t="s">
        <v>552</v>
      </c>
      <c r="E393" s="54">
        <v>7.99</v>
      </c>
      <c r="F393" s="10"/>
      <c r="G393" s="10">
        <v>1</v>
      </c>
      <c r="H393" s="12">
        <v>104</v>
      </c>
      <c r="I393" s="12">
        <f t="shared" si="15"/>
        <v>7.6826923076923084E-2</v>
      </c>
    </row>
    <row r="394" spans="2:9" x14ac:dyDescent="0.3">
      <c r="B394" s="10"/>
      <c r="C394" s="10">
        <v>386</v>
      </c>
      <c r="D394" s="10" t="s">
        <v>553</v>
      </c>
      <c r="E394" s="54">
        <v>19.989999999999998</v>
      </c>
      <c r="F394" s="10"/>
      <c r="G394" s="10">
        <v>1</v>
      </c>
      <c r="H394" s="12">
        <v>104</v>
      </c>
      <c r="I394" s="12">
        <f t="shared" si="15"/>
        <v>0.19221153846153843</v>
      </c>
    </row>
    <row r="395" spans="2:9" x14ac:dyDescent="0.3">
      <c r="B395" s="10"/>
      <c r="C395" s="10">
        <v>387</v>
      </c>
      <c r="D395" s="10" t="s">
        <v>633</v>
      </c>
      <c r="E395" s="54">
        <v>1.5</v>
      </c>
      <c r="F395" s="10"/>
      <c r="G395" s="10">
        <v>1</v>
      </c>
      <c r="H395" s="12">
        <v>4</v>
      </c>
      <c r="I395" s="12">
        <f t="shared" si="15"/>
        <v>0.375</v>
      </c>
    </row>
    <row r="396" spans="2:9" x14ac:dyDescent="0.3">
      <c r="B396" s="10"/>
      <c r="C396" s="10">
        <v>388</v>
      </c>
      <c r="D396" s="10" t="s">
        <v>634</v>
      </c>
      <c r="E396" s="54">
        <v>10</v>
      </c>
      <c r="F396" s="10"/>
      <c r="G396" s="10">
        <v>1</v>
      </c>
      <c r="H396" s="12">
        <v>4</v>
      </c>
      <c r="I396" s="12">
        <f t="shared" si="15"/>
        <v>2.5</v>
      </c>
    </row>
    <row r="397" spans="2:9" x14ac:dyDescent="0.3">
      <c r="B397" s="10"/>
      <c r="C397" s="10">
        <v>389</v>
      </c>
      <c r="D397" s="10" t="s">
        <v>635</v>
      </c>
      <c r="E397" s="54">
        <v>1</v>
      </c>
      <c r="F397" s="10"/>
      <c r="G397" s="10">
        <v>1</v>
      </c>
      <c r="H397" s="12">
        <v>4</v>
      </c>
      <c r="I397" s="12">
        <f t="shared" si="15"/>
        <v>0.25</v>
      </c>
    </row>
    <row r="398" spans="2:9" x14ac:dyDescent="0.3">
      <c r="B398" s="10"/>
      <c r="C398" s="10">
        <v>390</v>
      </c>
      <c r="D398" s="10" t="s">
        <v>636</v>
      </c>
      <c r="E398" s="54">
        <v>1</v>
      </c>
      <c r="F398" s="10"/>
      <c r="G398" s="10">
        <v>1</v>
      </c>
      <c r="H398" s="12">
        <v>18</v>
      </c>
      <c r="I398" s="12">
        <f t="shared" si="15"/>
        <v>5.5555555555555552E-2</v>
      </c>
    </row>
    <row r="399" spans="2:9" x14ac:dyDescent="0.3">
      <c r="B399" s="10"/>
      <c r="C399" s="10">
        <v>391</v>
      </c>
      <c r="D399" s="10" t="s">
        <v>235</v>
      </c>
      <c r="E399" s="54">
        <v>0.47</v>
      </c>
      <c r="F399" s="10"/>
      <c r="G399" s="10">
        <v>1</v>
      </c>
      <c r="H399" s="12">
        <v>2</v>
      </c>
      <c r="I399" s="12">
        <f t="shared" si="15"/>
        <v>0.23499999999999999</v>
      </c>
    </row>
    <row r="400" spans="2:9" x14ac:dyDescent="0.3">
      <c r="B400" s="10"/>
      <c r="C400" s="10">
        <v>392</v>
      </c>
      <c r="D400" s="10" t="s">
        <v>394</v>
      </c>
      <c r="E400" s="54">
        <v>2</v>
      </c>
      <c r="F400" s="10"/>
      <c r="G400" s="10">
        <v>1</v>
      </c>
      <c r="H400" s="12">
        <v>9</v>
      </c>
      <c r="I400" s="12">
        <f t="shared" si="15"/>
        <v>0.22222222222222221</v>
      </c>
    </row>
    <row r="401" spans="2:9" x14ac:dyDescent="0.3">
      <c r="B401" s="10"/>
      <c r="C401" s="10">
        <v>393</v>
      </c>
      <c r="D401" s="10" t="s">
        <v>637</v>
      </c>
      <c r="E401" s="54">
        <v>0.9</v>
      </c>
      <c r="F401" s="10"/>
      <c r="G401" s="10">
        <v>1</v>
      </c>
      <c r="H401" s="12">
        <v>4</v>
      </c>
      <c r="I401" s="12">
        <f t="shared" si="15"/>
        <v>0.22500000000000001</v>
      </c>
    </row>
    <row r="402" spans="2:9" x14ac:dyDescent="0.3">
      <c r="B402" s="10"/>
      <c r="C402" s="10">
        <v>394</v>
      </c>
      <c r="D402" s="10" t="s">
        <v>638</v>
      </c>
      <c r="E402" s="54">
        <v>2</v>
      </c>
      <c r="F402" s="10"/>
      <c r="G402" s="10">
        <v>1</v>
      </c>
      <c r="H402" s="12">
        <v>4</v>
      </c>
      <c r="I402" s="12">
        <f t="shared" si="15"/>
        <v>0.5</v>
      </c>
    </row>
    <row r="403" spans="2:9" x14ac:dyDescent="0.3">
      <c r="B403" s="10"/>
      <c r="C403" s="10">
        <v>395</v>
      </c>
      <c r="D403" s="10" t="s">
        <v>639</v>
      </c>
      <c r="E403" s="54">
        <v>2.5</v>
      </c>
      <c r="F403" s="10"/>
      <c r="G403" s="10">
        <v>1</v>
      </c>
      <c r="H403" s="12">
        <v>4</v>
      </c>
      <c r="I403" s="12">
        <f t="shared" si="15"/>
        <v>0.625</v>
      </c>
    </row>
    <row r="404" spans="2:9" x14ac:dyDescent="0.3">
      <c r="B404" s="10"/>
      <c r="C404" s="10">
        <v>396</v>
      </c>
      <c r="D404" s="10" t="s">
        <v>640</v>
      </c>
      <c r="E404" s="54">
        <v>2</v>
      </c>
      <c r="F404" s="10"/>
      <c r="G404" s="10">
        <v>1</v>
      </c>
      <c r="H404" s="12">
        <v>4</v>
      </c>
      <c r="I404" s="12">
        <f t="shared" si="15"/>
        <v>0.5</v>
      </c>
    </row>
    <row r="405" spans="2:9" x14ac:dyDescent="0.3">
      <c r="B405" s="10"/>
      <c r="C405" s="10">
        <v>397</v>
      </c>
      <c r="D405" s="10" t="s">
        <v>641</v>
      </c>
      <c r="E405" s="54">
        <v>3.49</v>
      </c>
      <c r="F405" s="10"/>
      <c r="G405" s="10">
        <v>1</v>
      </c>
      <c r="H405" s="12">
        <v>4</v>
      </c>
      <c r="I405" s="12">
        <f t="shared" si="15"/>
        <v>0.87250000000000005</v>
      </c>
    </row>
    <row r="406" spans="2:9" x14ac:dyDescent="0.3">
      <c r="B406" s="10"/>
      <c r="C406" s="10">
        <v>398</v>
      </c>
      <c r="D406" s="10" t="s">
        <v>642</v>
      </c>
      <c r="E406" s="54">
        <v>0.7</v>
      </c>
      <c r="F406" s="10"/>
      <c r="G406" s="10">
        <v>1</v>
      </c>
      <c r="H406" s="12">
        <v>4</v>
      </c>
      <c r="I406" s="12">
        <f t="shared" si="15"/>
        <v>0.17499999999999999</v>
      </c>
    </row>
    <row r="407" spans="2:9" x14ac:dyDescent="0.3">
      <c r="B407" s="10"/>
      <c r="C407" s="10">
        <v>399</v>
      </c>
      <c r="D407" s="10" t="s">
        <v>643</v>
      </c>
      <c r="E407" s="54">
        <v>2.5</v>
      </c>
      <c r="F407" s="10"/>
      <c r="G407" s="10">
        <v>1</v>
      </c>
      <c r="H407" s="12">
        <v>4</v>
      </c>
      <c r="I407" s="12">
        <f t="shared" si="15"/>
        <v>0.625</v>
      </c>
    </row>
    <row r="408" spans="2:9" x14ac:dyDescent="0.3">
      <c r="B408" s="10"/>
      <c r="C408" s="10">
        <v>400</v>
      </c>
      <c r="D408" s="10" t="s">
        <v>644</v>
      </c>
      <c r="E408" s="54">
        <v>17.5</v>
      </c>
      <c r="F408" s="10"/>
      <c r="G408" s="10">
        <v>1</v>
      </c>
      <c r="H408" s="12">
        <v>26</v>
      </c>
      <c r="I408" s="12">
        <f t="shared" si="15"/>
        <v>0.67307692307692313</v>
      </c>
    </row>
    <row r="409" spans="2:9" x14ac:dyDescent="0.3">
      <c r="B409" s="10"/>
      <c r="C409" s="10">
        <v>401</v>
      </c>
      <c r="D409" s="10" t="s">
        <v>645</v>
      </c>
      <c r="E409" s="54">
        <v>1.5</v>
      </c>
      <c r="F409" s="10"/>
      <c r="G409" s="10">
        <v>1</v>
      </c>
      <c r="H409" s="12">
        <v>4</v>
      </c>
      <c r="I409" s="12">
        <f t="shared" si="15"/>
        <v>0.375</v>
      </c>
    </row>
    <row r="410" spans="2:9" x14ac:dyDescent="0.3">
      <c r="B410" s="10"/>
      <c r="C410" s="10">
        <v>402</v>
      </c>
      <c r="D410" s="10" t="s">
        <v>646</v>
      </c>
      <c r="E410" s="54">
        <v>2.21</v>
      </c>
      <c r="F410" s="10"/>
      <c r="G410" s="10">
        <v>1</v>
      </c>
      <c r="H410" s="12">
        <v>2</v>
      </c>
      <c r="I410" s="12">
        <f t="shared" si="15"/>
        <v>1.105</v>
      </c>
    </row>
    <row r="411" spans="2:9" x14ac:dyDescent="0.3">
      <c r="B411" s="10"/>
      <c r="C411" s="10">
        <v>403</v>
      </c>
      <c r="D411" s="10" t="s">
        <v>555</v>
      </c>
      <c r="E411" s="54">
        <v>2.21</v>
      </c>
      <c r="F411" s="10"/>
      <c r="G411" s="10">
        <v>1</v>
      </c>
      <c r="H411" s="12">
        <v>2</v>
      </c>
      <c r="I411" s="12">
        <f t="shared" si="15"/>
        <v>1.105</v>
      </c>
    </row>
    <row r="412" spans="2:9" x14ac:dyDescent="0.3">
      <c r="B412" s="10"/>
      <c r="C412" s="10">
        <v>404</v>
      </c>
      <c r="D412" s="10" t="s">
        <v>556</v>
      </c>
      <c r="E412" s="54">
        <v>0.9</v>
      </c>
      <c r="F412" s="10"/>
      <c r="G412" s="10">
        <v>1</v>
      </c>
      <c r="H412" s="12">
        <v>4</v>
      </c>
      <c r="I412" s="12">
        <f t="shared" ref="I412:I439" si="16">+(E412*G412)/H412</f>
        <v>0.22500000000000001</v>
      </c>
    </row>
    <row r="413" spans="2:9" x14ac:dyDescent="0.3">
      <c r="B413" s="10"/>
      <c r="C413" s="10">
        <v>405</v>
      </c>
      <c r="D413" s="10" t="s">
        <v>557</v>
      </c>
      <c r="E413" s="54">
        <v>1</v>
      </c>
      <c r="F413" s="10"/>
      <c r="G413" s="10">
        <v>1</v>
      </c>
      <c r="H413" s="12">
        <v>4</v>
      </c>
      <c r="I413" s="12">
        <f t="shared" si="16"/>
        <v>0.25</v>
      </c>
    </row>
    <row r="414" spans="2:9" x14ac:dyDescent="0.3">
      <c r="B414" s="10"/>
      <c r="C414" s="10">
        <v>406</v>
      </c>
      <c r="D414" s="10" t="s">
        <v>558</v>
      </c>
      <c r="E414" s="54">
        <v>1</v>
      </c>
      <c r="F414" s="10"/>
      <c r="G414" s="10">
        <v>1</v>
      </c>
      <c r="H414" s="12">
        <v>4</v>
      </c>
      <c r="I414" s="12">
        <f t="shared" si="16"/>
        <v>0.25</v>
      </c>
    </row>
    <row r="415" spans="2:9" x14ac:dyDescent="0.3">
      <c r="B415" s="10"/>
      <c r="C415" s="10">
        <v>407</v>
      </c>
      <c r="D415" s="10" t="s">
        <v>559</v>
      </c>
      <c r="E415" s="54">
        <v>1.4</v>
      </c>
      <c r="F415" s="10"/>
      <c r="G415" s="10">
        <v>1</v>
      </c>
      <c r="H415" s="12">
        <v>4</v>
      </c>
      <c r="I415" s="12">
        <f t="shared" si="16"/>
        <v>0.35</v>
      </c>
    </row>
    <row r="416" spans="2:9" x14ac:dyDescent="0.3">
      <c r="B416" s="10"/>
      <c r="C416" s="10">
        <v>408</v>
      </c>
      <c r="D416" s="10" t="s">
        <v>560</v>
      </c>
      <c r="E416" s="54">
        <v>1</v>
      </c>
      <c r="F416" s="10"/>
      <c r="G416" s="10">
        <v>1</v>
      </c>
      <c r="H416" s="12">
        <v>5</v>
      </c>
      <c r="I416" s="12">
        <f t="shared" si="16"/>
        <v>0.2</v>
      </c>
    </row>
    <row r="417" spans="2:9" x14ac:dyDescent="0.3">
      <c r="B417" s="10"/>
      <c r="C417" s="10">
        <v>409</v>
      </c>
      <c r="D417" s="10" t="s">
        <v>561</v>
      </c>
      <c r="E417" s="54">
        <v>1.1000000000000001</v>
      </c>
      <c r="F417" s="10"/>
      <c r="G417" s="10">
        <v>1</v>
      </c>
      <c r="H417" s="12">
        <v>4</v>
      </c>
      <c r="I417" s="12">
        <f t="shared" si="16"/>
        <v>0.27500000000000002</v>
      </c>
    </row>
    <row r="418" spans="2:9" x14ac:dyDescent="0.3">
      <c r="B418" s="10"/>
      <c r="C418" s="10">
        <v>410</v>
      </c>
      <c r="D418" s="10" t="s">
        <v>562</v>
      </c>
      <c r="E418" s="54">
        <v>1</v>
      </c>
      <c r="F418" s="10"/>
      <c r="G418" s="10">
        <v>1</v>
      </c>
      <c r="H418" s="12">
        <v>4</v>
      </c>
      <c r="I418" s="12">
        <f t="shared" si="16"/>
        <v>0.25</v>
      </c>
    </row>
    <row r="419" spans="2:9" x14ac:dyDescent="0.3">
      <c r="B419" s="10"/>
      <c r="C419" s="10">
        <v>411</v>
      </c>
      <c r="D419" s="10" t="s">
        <v>563</v>
      </c>
      <c r="E419" s="54">
        <v>1</v>
      </c>
      <c r="F419" s="10"/>
      <c r="G419" s="10">
        <v>1</v>
      </c>
      <c r="H419" s="12">
        <v>18</v>
      </c>
      <c r="I419" s="12">
        <f t="shared" si="16"/>
        <v>5.5555555555555552E-2</v>
      </c>
    </row>
    <row r="420" spans="2:9" x14ac:dyDescent="0.3">
      <c r="B420" s="10"/>
      <c r="C420" s="10">
        <v>412</v>
      </c>
      <c r="D420" s="10" t="s">
        <v>564</v>
      </c>
      <c r="E420" s="54">
        <v>3</v>
      </c>
      <c r="F420" s="10"/>
      <c r="G420" s="10">
        <v>1</v>
      </c>
      <c r="H420" s="12">
        <v>4</v>
      </c>
      <c r="I420" s="12">
        <f t="shared" si="16"/>
        <v>0.75</v>
      </c>
    </row>
    <row r="421" spans="2:9" x14ac:dyDescent="0.3">
      <c r="B421" s="10"/>
      <c r="C421" s="10">
        <v>413</v>
      </c>
      <c r="D421" s="10" t="s">
        <v>565</v>
      </c>
      <c r="E421" s="54">
        <v>0.8</v>
      </c>
      <c r="F421" s="10"/>
      <c r="G421" s="10">
        <v>1</v>
      </c>
      <c r="H421" s="12">
        <v>4</v>
      </c>
      <c r="I421" s="12">
        <f t="shared" si="16"/>
        <v>0.2</v>
      </c>
    </row>
    <row r="422" spans="2:9" x14ac:dyDescent="0.3">
      <c r="B422" s="10"/>
      <c r="C422" s="10">
        <v>414</v>
      </c>
      <c r="D422" s="10" t="s">
        <v>241</v>
      </c>
      <c r="E422" s="54">
        <v>1</v>
      </c>
      <c r="F422" s="10"/>
      <c r="G422" s="10">
        <v>1</v>
      </c>
      <c r="H422" s="12">
        <v>22</v>
      </c>
      <c r="I422" s="12">
        <f t="shared" si="16"/>
        <v>4.5454545454545456E-2</v>
      </c>
    </row>
    <row r="423" spans="2:9" x14ac:dyDescent="0.3">
      <c r="B423" s="10"/>
      <c r="C423" s="10">
        <v>415</v>
      </c>
      <c r="D423" s="10" t="s">
        <v>566</v>
      </c>
      <c r="E423" s="54">
        <v>24</v>
      </c>
      <c r="F423" s="10"/>
      <c r="G423" s="10">
        <v>1</v>
      </c>
      <c r="H423" s="12">
        <v>52</v>
      </c>
      <c r="I423" s="12">
        <f t="shared" si="16"/>
        <v>0.46153846153846156</v>
      </c>
    </row>
    <row r="424" spans="2:9" x14ac:dyDescent="0.3">
      <c r="B424" s="10"/>
      <c r="C424" s="10">
        <v>416</v>
      </c>
      <c r="D424" s="10" t="s">
        <v>567</v>
      </c>
      <c r="E424" s="54">
        <v>0.86</v>
      </c>
      <c r="F424" s="10"/>
      <c r="G424" s="10">
        <v>2</v>
      </c>
      <c r="H424" s="12">
        <v>4</v>
      </c>
      <c r="I424" s="12">
        <f t="shared" si="16"/>
        <v>0.43</v>
      </c>
    </row>
    <row r="425" spans="2:9" x14ac:dyDescent="0.3">
      <c r="B425" s="10"/>
      <c r="C425" s="10">
        <v>417</v>
      </c>
      <c r="D425" s="10" t="s">
        <v>568</v>
      </c>
      <c r="E425" s="54">
        <v>10</v>
      </c>
      <c r="F425" s="10"/>
      <c r="G425" s="10">
        <v>1</v>
      </c>
      <c r="H425" s="12">
        <v>4</v>
      </c>
      <c r="I425" s="12">
        <f t="shared" si="16"/>
        <v>2.5</v>
      </c>
    </row>
    <row r="426" spans="2:9" x14ac:dyDescent="0.3">
      <c r="B426" s="10"/>
      <c r="C426" s="10">
        <v>418</v>
      </c>
      <c r="D426" s="10" t="s">
        <v>569</v>
      </c>
      <c r="E426" s="54">
        <v>30</v>
      </c>
      <c r="F426" s="10"/>
      <c r="G426" s="10">
        <v>1</v>
      </c>
      <c r="H426" s="12">
        <v>52</v>
      </c>
      <c r="I426" s="12">
        <f t="shared" si="16"/>
        <v>0.57692307692307687</v>
      </c>
    </row>
    <row r="427" spans="2:9" x14ac:dyDescent="0.3">
      <c r="B427" s="10"/>
      <c r="C427" s="10">
        <v>419</v>
      </c>
      <c r="D427" s="10" t="s">
        <v>570</v>
      </c>
      <c r="E427" s="54">
        <v>29.99</v>
      </c>
      <c r="F427" s="10"/>
      <c r="G427" s="10">
        <v>1</v>
      </c>
      <c r="H427" s="12">
        <v>52</v>
      </c>
      <c r="I427" s="12">
        <f t="shared" si="16"/>
        <v>0.57673076923076916</v>
      </c>
    </row>
    <row r="428" spans="2:9" x14ac:dyDescent="0.3">
      <c r="B428" s="10"/>
      <c r="C428" s="10">
        <v>420</v>
      </c>
      <c r="D428" s="10" t="s">
        <v>571</v>
      </c>
      <c r="E428" s="54">
        <v>16.989999999999998</v>
      </c>
      <c r="F428" s="10"/>
      <c r="G428" s="10">
        <v>1</v>
      </c>
      <c r="H428" s="12">
        <v>52</v>
      </c>
      <c r="I428" s="12">
        <f t="shared" si="16"/>
        <v>0.32673076923076921</v>
      </c>
    </row>
    <row r="429" spans="2:9" x14ac:dyDescent="0.3">
      <c r="B429" s="10"/>
      <c r="C429" s="10">
        <v>421</v>
      </c>
      <c r="D429" s="10" t="s">
        <v>647</v>
      </c>
      <c r="E429" s="54">
        <v>8</v>
      </c>
      <c r="F429" s="10"/>
      <c r="G429" s="10">
        <v>1</v>
      </c>
      <c r="H429" s="12">
        <v>261</v>
      </c>
      <c r="I429" s="12">
        <f t="shared" si="16"/>
        <v>3.0651340996168581E-2</v>
      </c>
    </row>
    <row r="430" spans="2:9" x14ac:dyDescent="0.3">
      <c r="B430" s="10"/>
      <c r="C430" s="10">
        <v>422</v>
      </c>
      <c r="D430" s="10" t="s">
        <v>572</v>
      </c>
      <c r="E430" s="54">
        <v>8.49</v>
      </c>
      <c r="F430" s="10"/>
      <c r="G430" s="10">
        <v>1</v>
      </c>
      <c r="H430" s="12">
        <v>104</v>
      </c>
      <c r="I430" s="12">
        <f t="shared" si="16"/>
        <v>8.1634615384615389E-2</v>
      </c>
    </row>
    <row r="431" spans="2:9" x14ac:dyDescent="0.3">
      <c r="B431" s="10"/>
      <c r="C431" s="10">
        <v>423</v>
      </c>
      <c r="D431" s="10" t="s">
        <v>573</v>
      </c>
      <c r="E431" s="54">
        <v>26</v>
      </c>
      <c r="F431" s="10"/>
      <c r="G431" s="10">
        <v>1</v>
      </c>
      <c r="H431" s="12">
        <v>104</v>
      </c>
      <c r="I431" s="12">
        <f t="shared" si="16"/>
        <v>0.25</v>
      </c>
    </row>
    <row r="432" spans="2:9" x14ac:dyDescent="0.3">
      <c r="B432" s="10"/>
      <c r="C432" s="10">
        <v>424</v>
      </c>
      <c r="D432" s="10" t="s">
        <v>574</v>
      </c>
      <c r="E432" s="54">
        <v>5.4</v>
      </c>
      <c r="F432" s="10"/>
      <c r="G432" s="10">
        <v>1</v>
      </c>
      <c r="H432" s="12">
        <v>52</v>
      </c>
      <c r="I432" s="12">
        <f t="shared" si="16"/>
        <v>0.10384615384615385</v>
      </c>
    </row>
    <row r="433" spans="2:12" x14ac:dyDescent="0.3">
      <c r="B433" s="10"/>
      <c r="C433" s="10">
        <v>425</v>
      </c>
      <c r="D433" s="10" t="s">
        <v>324</v>
      </c>
      <c r="E433" s="54">
        <v>1.2</v>
      </c>
      <c r="F433" s="10"/>
      <c r="G433" s="10">
        <v>1</v>
      </c>
      <c r="H433" s="12">
        <v>156</v>
      </c>
      <c r="I433" s="12">
        <f t="shared" si="16"/>
        <v>7.6923076923076919E-3</v>
      </c>
    </row>
    <row r="434" spans="2:12" x14ac:dyDescent="0.3">
      <c r="B434" s="10"/>
      <c r="C434" s="10">
        <v>426</v>
      </c>
      <c r="D434" s="10" t="s">
        <v>575</v>
      </c>
      <c r="E434" s="54">
        <v>1</v>
      </c>
      <c r="F434" s="10"/>
      <c r="G434" s="10">
        <v>1</v>
      </c>
      <c r="H434" s="12">
        <v>4</v>
      </c>
      <c r="I434" s="12">
        <f t="shared" si="16"/>
        <v>0.25</v>
      </c>
    </row>
    <row r="435" spans="2:12" x14ac:dyDescent="0.3">
      <c r="B435" s="10"/>
      <c r="C435" s="10">
        <v>427</v>
      </c>
      <c r="D435" s="10" t="s">
        <v>576</v>
      </c>
      <c r="E435" s="54">
        <v>2</v>
      </c>
      <c r="F435" s="10"/>
      <c r="G435" s="10">
        <v>1</v>
      </c>
      <c r="H435" s="12">
        <v>13</v>
      </c>
      <c r="I435" s="12">
        <f t="shared" si="16"/>
        <v>0.15384615384615385</v>
      </c>
    </row>
    <row r="436" spans="2:12" x14ac:dyDescent="0.3">
      <c r="B436" s="10"/>
      <c r="C436" s="10">
        <v>428</v>
      </c>
      <c r="D436" s="10" t="s">
        <v>577</v>
      </c>
      <c r="E436" s="54">
        <v>5.99</v>
      </c>
      <c r="F436" s="10"/>
      <c r="G436" s="10">
        <v>2</v>
      </c>
      <c r="H436" s="12">
        <v>261</v>
      </c>
      <c r="I436" s="12">
        <f t="shared" si="16"/>
        <v>4.5900383141762452E-2</v>
      </c>
    </row>
    <row r="437" spans="2:12" x14ac:dyDescent="0.3">
      <c r="B437" s="10"/>
      <c r="C437" s="10">
        <v>429</v>
      </c>
      <c r="D437" s="10" t="s">
        <v>672</v>
      </c>
      <c r="E437" s="54">
        <v>4.3499999999999996</v>
      </c>
      <c r="F437" s="10"/>
      <c r="G437" s="10">
        <v>1</v>
      </c>
      <c r="H437" s="12">
        <v>104</v>
      </c>
      <c r="I437" s="12">
        <f t="shared" si="16"/>
        <v>4.1826923076923074E-2</v>
      </c>
    </row>
    <row r="438" spans="2:12" x14ac:dyDescent="0.3">
      <c r="B438" s="10"/>
      <c r="C438" s="10">
        <v>430</v>
      </c>
      <c r="D438" s="10" t="s">
        <v>673</v>
      </c>
      <c r="E438" s="54">
        <v>10.5</v>
      </c>
      <c r="F438" s="10"/>
      <c r="G438" s="10">
        <v>1</v>
      </c>
      <c r="H438" s="12">
        <v>261</v>
      </c>
      <c r="I438" s="12">
        <f t="shared" si="16"/>
        <v>4.0229885057471264E-2</v>
      </c>
    </row>
    <row r="439" spans="2:12" x14ac:dyDescent="0.3">
      <c r="B439" s="10"/>
      <c r="C439" s="10">
        <v>431</v>
      </c>
      <c r="D439" s="10" t="s">
        <v>578</v>
      </c>
      <c r="E439" s="54">
        <v>27.99</v>
      </c>
      <c r="F439" s="10"/>
      <c r="G439" s="10">
        <v>3</v>
      </c>
      <c r="H439" s="12">
        <v>261</v>
      </c>
      <c r="I439" s="12">
        <f t="shared" si="16"/>
        <v>0.32172413793103449</v>
      </c>
      <c r="J439" s="21" t="s">
        <v>13</v>
      </c>
      <c r="K439" s="72">
        <f>SUM(I380:I439)</f>
        <v>34.122596455268884</v>
      </c>
      <c r="L439" s="23">
        <f>COUNT(I380:I439)</f>
        <v>60</v>
      </c>
    </row>
    <row r="440" spans="2:12" x14ac:dyDescent="0.3">
      <c r="B440" s="11" t="s">
        <v>14</v>
      </c>
      <c r="C440" s="10"/>
      <c r="D440" s="10"/>
      <c r="E440" s="54"/>
      <c r="F440" s="10"/>
      <c r="G440" s="10"/>
      <c r="H440" s="12"/>
      <c r="I440" s="12"/>
    </row>
    <row r="441" spans="2:12" x14ac:dyDescent="0.3">
      <c r="B441" s="10"/>
      <c r="C441" s="10">
        <v>432</v>
      </c>
      <c r="D441" s="10" t="s">
        <v>579</v>
      </c>
      <c r="E441" s="54">
        <v>201.88</v>
      </c>
      <c r="F441" s="10"/>
      <c r="G441" s="10">
        <v>1</v>
      </c>
      <c r="H441" s="12">
        <v>521</v>
      </c>
      <c r="I441" s="12">
        <f t="shared" ref="I441:I451" si="17">+(E441*G441)/H441</f>
        <v>0.38748560460652592</v>
      </c>
      <c r="L441" s="79"/>
    </row>
    <row r="442" spans="2:12" x14ac:dyDescent="0.3">
      <c r="B442" s="10"/>
      <c r="C442" s="10">
        <v>433</v>
      </c>
      <c r="D442" s="10" t="s">
        <v>648</v>
      </c>
      <c r="E442" s="54">
        <v>30</v>
      </c>
      <c r="F442" s="10"/>
      <c r="G442" s="10">
        <v>1</v>
      </c>
      <c r="H442" s="12">
        <v>4</v>
      </c>
      <c r="I442" s="12">
        <f t="shared" si="17"/>
        <v>7.5</v>
      </c>
      <c r="L442" s="79"/>
    </row>
    <row r="443" spans="2:12" x14ac:dyDescent="0.3">
      <c r="B443" s="10"/>
      <c r="C443" s="10">
        <v>434</v>
      </c>
      <c r="D443" s="10" t="s">
        <v>255</v>
      </c>
      <c r="E443" s="54">
        <v>15</v>
      </c>
      <c r="F443" s="10"/>
      <c r="G443" s="10">
        <v>1</v>
      </c>
      <c r="H443" s="12">
        <v>4</v>
      </c>
      <c r="I443" s="12">
        <f t="shared" si="17"/>
        <v>3.75</v>
      </c>
      <c r="L443" s="79"/>
    </row>
    <row r="444" spans="2:12" x14ac:dyDescent="0.3">
      <c r="B444" s="10"/>
      <c r="C444" s="10">
        <v>435</v>
      </c>
      <c r="D444" s="10" t="s">
        <v>580</v>
      </c>
      <c r="E444" s="54">
        <v>399</v>
      </c>
      <c r="F444" s="10"/>
      <c r="G444" s="10">
        <v>2</v>
      </c>
      <c r="H444" s="12">
        <v>521</v>
      </c>
      <c r="I444" s="12">
        <f t="shared" si="17"/>
        <v>1.5316698656429943</v>
      </c>
      <c r="L444" s="79"/>
    </row>
    <row r="445" spans="2:12" x14ac:dyDescent="0.3">
      <c r="B445" s="10"/>
      <c r="C445" s="10">
        <v>436</v>
      </c>
      <c r="D445" s="10" t="s">
        <v>581</v>
      </c>
      <c r="E445" s="54">
        <v>3.99</v>
      </c>
      <c r="F445" s="10"/>
      <c r="G445" s="10">
        <v>1</v>
      </c>
      <c r="H445" s="12">
        <v>52</v>
      </c>
      <c r="I445" s="12">
        <f t="shared" si="17"/>
        <v>7.6730769230769241E-2</v>
      </c>
      <c r="L445" s="79"/>
    </row>
    <row r="446" spans="2:12" x14ac:dyDescent="0.3">
      <c r="B446" s="10"/>
      <c r="C446" s="10">
        <v>437</v>
      </c>
      <c r="D446" s="10" t="s">
        <v>582</v>
      </c>
      <c r="E446" s="54">
        <v>29.99</v>
      </c>
      <c r="F446" s="10"/>
      <c r="G446" s="10">
        <v>2</v>
      </c>
      <c r="H446" s="12">
        <v>521</v>
      </c>
      <c r="I446" s="12">
        <f t="shared" si="17"/>
        <v>0.11512476007677543</v>
      </c>
      <c r="L446" s="79"/>
    </row>
    <row r="447" spans="2:12" x14ac:dyDescent="0.3">
      <c r="B447" s="10"/>
      <c r="C447" s="10">
        <v>438</v>
      </c>
      <c r="D447" s="10" t="s">
        <v>251</v>
      </c>
      <c r="E447" s="54">
        <v>26.99</v>
      </c>
      <c r="F447" s="10"/>
      <c r="G447" s="10">
        <v>2</v>
      </c>
      <c r="H447" s="12">
        <v>156</v>
      </c>
      <c r="I447" s="12">
        <f t="shared" si="17"/>
        <v>0.34602564102564098</v>
      </c>
      <c r="L447" s="79"/>
    </row>
    <row r="448" spans="2:12" x14ac:dyDescent="0.3">
      <c r="B448" s="10"/>
      <c r="C448" s="10">
        <v>439</v>
      </c>
      <c r="D448" s="10" t="s">
        <v>252</v>
      </c>
      <c r="E448" s="54">
        <v>8.99</v>
      </c>
      <c r="F448" s="10"/>
      <c r="G448" s="10">
        <v>2</v>
      </c>
      <c r="H448" s="12">
        <v>156</v>
      </c>
      <c r="I448" s="12">
        <f t="shared" si="17"/>
        <v>0.11525641025641026</v>
      </c>
      <c r="L448" s="79"/>
    </row>
    <row r="449" spans="2:12" x14ac:dyDescent="0.3">
      <c r="B449" s="10"/>
      <c r="C449" s="10">
        <v>440</v>
      </c>
      <c r="D449" s="10" t="s">
        <v>583</v>
      </c>
      <c r="E449" s="54">
        <v>7.99</v>
      </c>
      <c r="F449" s="10"/>
      <c r="G449" s="10">
        <v>2</v>
      </c>
      <c r="H449" s="12">
        <v>156</v>
      </c>
      <c r="I449" s="12">
        <f t="shared" si="17"/>
        <v>0.10243589743589744</v>
      </c>
      <c r="L449" s="79"/>
    </row>
    <row r="450" spans="2:12" x14ac:dyDescent="0.3">
      <c r="B450" s="10"/>
      <c r="C450" s="10">
        <v>441</v>
      </c>
      <c r="D450" s="10" t="s">
        <v>649</v>
      </c>
      <c r="E450" s="54">
        <v>7895</v>
      </c>
      <c r="F450" s="10"/>
      <c r="G450" s="10">
        <v>1</v>
      </c>
      <c r="H450" s="12">
        <v>250</v>
      </c>
      <c r="I450" s="12">
        <f t="shared" si="17"/>
        <v>31.58</v>
      </c>
    </row>
    <row r="451" spans="2:12" x14ac:dyDescent="0.3">
      <c r="B451" s="10"/>
      <c r="C451" s="10">
        <v>442</v>
      </c>
      <c r="D451" s="10" t="s">
        <v>688</v>
      </c>
      <c r="E451" s="54">
        <v>89.95</v>
      </c>
      <c r="F451" s="10"/>
      <c r="G451" s="10">
        <v>1</v>
      </c>
      <c r="H451" s="12">
        <v>521</v>
      </c>
      <c r="I451" s="12">
        <f t="shared" si="17"/>
        <v>0.17264875239923225</v>
      </c>
      <c r="J451" s="21" t="s">
        <v>14</v>
      </c>
      <c r="K451" s="72">
        <f>SUM(I441:I451)</f>
        <v>45.677377700674242</v>
      </c>
      <c r="L451" s="23">
        <f>COUNT(I441:I451)</f>
        <v>11</v>
      </c>
    </row>
    <row r="452" spans="2:12" x14ac:dyDescent="0.3">
      <c r="B452" s="11" t="s">
        <v>334</v>
      </c>
      <c r="C452" s="10"/>
      <c r="D452" s="10"/>
      <c r="E452" s="54"/>
      <c r="F452" s="10"/>
      <c r="G452" s="10"/>
      <c r="H452" s="12"/>
      <c r="I452" s="12"/>
    </row>
    <row r="453" spans="2:12" x14ac:dyDescent="0.3">
      <c r="B453" s="10"/>
      <c r="C453" s="10">
        <v>443</v>
      </c>
      <c r="D453" s="10" t="s">
        <v>260</v>
      </c>
      <c r="E453" s="54">
        <v>379</v>
      </c>
      <c r="F453" s="10"/>
      <c r="G453" s="10">
        <v>1</v>
      </c>
      <c r="H453" s="12">
        <v>261</v>
      </c>
      <c r="I453" s="12">
        <f t="shared" ref="I453:I472" si="18">+(E453*G453)/H453</f>
        <v>1.4521072796934866</v>
      </c>
    </row>
    <row r="454" spans="2:12" x14ac:dyDescent="0.3">
      <c r="B454" s="10"/>
      <c r="C454" s="10">
        <v>444</v>
      </c>
      <c r="D454" s="10" t="s">
        <v>586</v>
      </c>
      <c r="E454" s="54">
        <v>5.99</v>
      </c>
      <c r="F454" s="10"/>
      <c r="G454" s="10">
        <v>1</v>
      </c>
      <c r="H454" s="12">
        <v>4.3</v>
      </c>
      <c r="I454" s="12">
        <f t="shared" si="18"/>
        <v>1.3930232558139537</v>
      </c>
    </row>
    <row r="455" spans="2:12" x14ac:dyDescent="0.3">
      <c r="B455" s="10"/>
      <c r="C455" s="10">
        <v>445</v>
      </c>
      <c r="D455" s="10" t="s">
        <v>587</v>
      </c>
      <c r="E455" s="54">
        <v>160</v>
      </c>
      <c r="F455" s="10"/>
      <c r="G455" s="10">
        <v>1</v>
      </c>
      <c r="H455" s="12">
        <v>313</v>
      </c>
      <c r="I455" s="12">
        <f t="shared" si="18"/>
        <v>0.51118210862619806</v>
      </c>
    </row>
    <row r="456" spans="2:12" x14ac:dyDescent="0.3">
      <c r="B456" s="10"/>
      <c r="C456" s="10">
        <v>446</v>
      </c>
      <c r="D456" s="10" t="s">
        <v>258</v>
      </c>
      <c r="E456" s="54">
        <v>29</v>
      </c>
      <c r="F456" s="10"/>
      <c r="G456" s="10">
        <v>1</v>
      </c>
      <c r="H456" s="12">
        <v>261</v>
      </c>
      <c r="I456" s="12">
        <f t="shared" si="18"/>
        <v>0.1111111111111111</v>
      </c>
    </row>
    <row r="457" spans="2:12" x14ac:dyDescent="0.3">
      <c r="B457" s="10"/>
      <c r="C457" s="10">
        <v>447</v>
      </c>
      <c r="D457" s="10" t="s">
        <v>588</v>
      </c>
      <c r="E457" s="54">
        <v>3.49</v>
      </c>
      <c r="F457" s="10"/>
      <c r="G457" s="10">
        <v>1</v>
      </c>
      <c r="H457" s="12">
        <v>52</v>
      </c>
      <c r="I457" s="12">
        <f t="shared" si="18"/>
        <v>6.7115384615384618E-2</v>
      </c>
    </row>
    <row r="458" spans="2:12" x14ac:dyDescent="0.3">
      <c r="B458" s="10"/>
      <c r="C458" s="10">
        <v>448</v>
      </c>
      <c r="D458" s="10" t="s">
        <v>589</v>
      </c>
      <c r="E458" s="54">
        <v>6.99</v>
      </c>
      <c r="F458" s="10"/>
      <c r="G458" s="10">
        <v>1</v>
      </c>
      <c r="H458" s="12">
        <v>52</v>
      </c>
      <c r="I458" s="12">
        <f t="shared" si="18"/>
        <v>0.13442307692307692</v>
      </c>
    </row>
    <row r="459" spans="2:12" x14ac:dyDescent="0.3">
      <c r="B459" s="10"/>
      <c r="C459" s="10">
        <v>449</v>
      </c>
      <c r="D459" s="10" t="s">
        <v>590</v>
      </c>
      <c r="E459" s="54">
        <v>3.99</v>
      </c>
      <c r="F459" s="10"/>
      <c r="G459" s="10">
        <v>1</v>
      </c>
      <c r="H459" s="12">
        <v>52</v>
      </c>
      <c r="I459" s="12">
        <f t="shared" si="18"/>
        <v>7.6730769230769241E-2</v>
      </c>
    </row>
    <row r="460" spans="2:12" x14ac:dyDescent="0.3">
      <c r="B460" s="10"/>
      <c r="C460" s="10">
        <v>450</v>
      </c>
      <c r="D460" s="10" t="s">
        <v>335</v>
      </c>
      <c r="E460" s="54">
        <v>39.950000000000003</v>
      </c>
      <c r="F460" s="10"/>
      <c r="G460" s="10">
        <v>1</v>
      </c>
      <c r="H460" s="12">
        <v>261</v>
      </c>
      <c r="I460" s="12">
        <f t="shared" si="18"/>
        <v>0.15306513409961686</v>
      </c>
    </row>
    <row r="461" spans="2:12" x14ac:dyDescent="0.3">
      <c r="B461" s="10"/>
      <c r="C461" s="10">
        <v>451</v>
      </c>
      <c r="D461" s="10" t="s">
        <v>1306</v>
      </c>
      <c r="E461" s="54">
        <v>26.9</v>
      </c>
      <c r="F461" s="10"/>
      <c r="G461" s="10">
        <v>1</v>
      </c>
      <c r="H461" s="12">
        <v>1</v>
      </c>
      <c r="I461" s="12">
        <f t="shared" si="18"/>
        <v>26.9</v>
      </c>
    </row>
    <row r="462" spans="2:12" x14ac:dyDescent="0.3">
      <c r="B462" s="10"/>
      <c r="C462" s="10">
        <v>452</v>
      </c>
      <c r="D462" s="10" t="s">
        <v>591</v>
      </c>
      <c r="E462" s="54">
        <v>240</v>
      </c>
      <c r="F462" s="10"/>
      <c r="G462" s="10">
        <v>1</v>
      </c>
      <c r="H462" s="12">
        <v>52</v>
      </c>
      <c r="I462" s="12">
        <f t="shared" si="18"/>
        <v>4.615384615384615</v>
      </c>
    </row>
    <row r="463" spans="2:12" x14ac:dyDescent="0.3">
      <c r="B463" s="10"/>
      <c r="C463" s="10">
        <v>453</v>
      </c>
      <c r="D463" s="10" t="s">
        <v>592</v>
      </c>
      <c r="E463" s="54">
        <v>180</v>
      </c>
      <c r="F463" s="10"/>
      <c r="G463" s="10">
        <v>1</v>
      </c>
      <c r="H463" s="12">
        <v>52</v>
      </c>
      <c r="I463" s="12">
        <f t="shared" si="18"/>
        <v>3.4615384615384617</v>
      </c>
    </row>
    <row r="464" spans="2:12" x14ac:dyDescent="0.3">
      <c r="B464" s="10"/>
      <c r="C464" s="10">
        <v>454</v>
      </c>
      <c r="D464" s="10" t="s">
        <v>593</v>
      </c>
      <c r="E464" s="54">
        <v>120</v>
      </c>
      <c r="F464" s="10"/>
      <c r="G464" s="10">
        <v>1</v>
      </c>
      <c r="H464" s="12">
        <v>52</v>
      </c>
      <c r="I464" s="12">
        <f t="shared" si="18"/>
        <v>2.3076923076923075</v>
      </c>
    </row>
    <row r="465" spans="2:12" x14ac:dyDescent="0.3">
      <c r="B465" s="10"/>
      <c r="C465" s="10">
        <v>455</v>
      </c>
      <c r="D465" s="10" t="s">
        <v>594</v>
      </c>
      <c r="E465" s="54">
        <v>27</v>
      </c>
      <c r="F465" s="10"/>
      <c r="G465" s="10">
        <v>1</v>
      </c>
      <c r="H465" s="12">
        <v>4</v>
      </c>
      <c r="I465" s="12">
        <f t="shared" si="18"/>
        <v>6.75</v>
      </c>
    </row>
    <row r="466" spans="2:12" x14ac:dyDescent="0.3">
      <c r="B466" s="10"/>
      <c r="C466" s="10">
        <v>456</v>
      </c>
      <c r="D466" s="10" t="s">
        <v>266</v>
      </c>
      <c r="E466" s="54">
        <v>154.5</v>
      </c>
      <c r="F466" s="10"/>
      <c r="G466" s="10">
        <v>1</v>
      </c>
      <c r="H466" s="12">
        <v>52</v>
      </c>
      <c r="I466" s="12">
        <f t="shared" si="18"/>
        <v>2.9711538461538463</v>
      </c>
    </row>
    <row r="467" spans="2:12" x14ac:dyDescent="0.3">
      <c r="B467" s="10"/>
      <c r="C467" s="10">
        <v>457</v>
      </c>
      <c r="D467" s="10" t="s">
        <v>595</v>
      </c>
      <c r="E467" s="54">
        <v>70</v>
      </c>
      <c r="F467" s="10"/>
      <c r="G467" s="10">
        <v>1</v>
      </c>
      <c r="H467" s="12">
        <v>52</v>
      </c>
      <c r="I467" s="12">
        <f t="shared" si="18"/>
        <v>1.3461538461538463</v>
      </c>
    </row>
    <row r="468" spans="2:12" x14ac:dyDescent="0.3">
      <c r="B468" s="10"/>
      <c r="C468" s="10">
        <v>458</v>
      </c>
      <c r="D468" s="10" t="s">
        <v>963</v>
      </c>
      <c r="E468" s="54">
        <v>10</v>
      </c>
      <c r="F468" s="10"/>
      <c r="G468" s="10">
        <v>1</v>
      </c>
      <c r="H468" s="12">
        <v>52</v>
      </c>
      <c r="I468" s="12">
        <f t="shared" si="18"/>
        <v>0.19230769230769232</v>
      </c>
    </row>
    <row r="469" spans="2:12" x14ac:dyDescent="0.3">
      <c r="B469" s="10"/>
      <c r="C469" s="10">
        <v>459</v>
      </c>
      <c r="D469" s="10" t="s">
        <v>963</v>
      </c>
      <c r="E469" s="54">
        <v>10</v>
      </c>
      <c r="F469" s="10"/>
      <c r="G469" s="10">
        <v>1</v>
      </c>
      <c r="H469" s="12">
        <v>52</v>
      </c>
      <c r="I469" s="12">
        <f t="shared" si="18"/>
        <v>0.19230769230769232</v>
      </c>
    </row>
    <row r="470" spans="2:12" x14ac:dyDescent="0.3">
      <c r="B470" s="10"/>
      <c r="C470" s="10">
        <v>460</v>
      </c>
      <c r="D470" s="10" t="s">
        <v>689</v>
      </c>
      <c r="E470" s="54">
        <v>29.99</v>
      </c>
      <c r="F470" s="10"/>
      <c r="G470" s="10">
        <v>1</v>
      </c>
      <c r="H470" s="12">
        <v>104</v>
      </c>
      <c r="I470" s="12">
        <f t="shared" si="18"/>
        <v>0.28836538461538458</v>
      </c>
    </row>
    <row r="471" spans="2:12" x14ac:dyDescent="0.3">
      <c r="B471" s="10"/>
      <c r="C471" s="10">
        <v>461</v>
      </c>
      <c r="D471" s="10" t="s">
        <v>650</v>
      </c>
      <c r="E471" s="54">
        <v>295</v>
      </c>
      <c r="F471" s="10"/>
      <c r="G471" s="10">
        <v>1</v>
      </c>
      <c r="H471" s="12">
        <v>52</v>
      </c>
      <c r="I471" s="12">
        <f t="shared" si="18"/>
        <v>5.6730769230769234</v>
      </c>
    </row>
    <row r="472" spans="2:12" x14ac:dyDescent="0.3">
      <c r="B472" s="10"/>
      <c r="C472" s="10">
        <v>462</v>
      </c>
      <c r="D472" s="10" t="s">
        <v>796</v>
      </c>
      <c r="E472" s="54">
        <v>314</v>
      </c>
      <c r="F472" s="10"/>
      <c r="G472" s="10">
        <v>1</v>
      </c>
      <c r="H472" s="12">
        <v>52</v>
      </c>
      <c r="I472" s="12">
        <f t="shared" si="18"/>
        <v>6.0384615384615383</v>
      </c>
      <c r="J472" s="21" t="s">
        <v>15</v>
      </c>
      <c r="K472" s="72">
        <f>SUM(I453:I472)</f>
        <v>64.635200427805898</v>
      </c>
      <c r="L472" s="82">
        <f>COUNT(I453:I472)</f>
        <v>20</v>
      </c>
    </row>
    <row r="473" spans="2:12" x14ac:dyDescent="0.3">
      <c r="B473" s="10"/>
      <c r="C473" s="10"/>
      <c r="D473" s="10"/>
      <c r="E473" s="54"/>
      <c r="F473" s="10"/>
      <c r="G473" s="10"/>
      <c r="H473" s="12"/>
      <c r="I473" s="12"/>
    </row>
    <row r="474" spans="2:12" x14ac:dyDescent="0.3">
      <c r="B474" s="10"/>
      <c r="C474" s="10"/>
      <c r="D474" s="10"/>
      <c r="E474" s="54"/>
      <c r="F474" s="10"/>
      <c r="G474" s="10"/>
      <c r="H474" s="12"/>
      <c r="I474" s="12">
        <f>SUM(I4:I472)</f>
        <v>710.17082104563849</v>
      </c>
    </row>
  </sheetData>
  <pageMargins left="0.7" right="0.7" top="0.75" bottom="0.75" header="0.3" footer="0.3"/>
  <pageSetup paperSize="9"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80" zoomScaleNormal="80" workbookViewId="0">
      <pane ySplit="2" topLeftCell="A95" activePane="bottomLeft" state="frozen"/>
      <selection pane="bottomLeft" activeCell="D116" sqref="D116:H116"/>
    </sheetView>
  </sheetViews>
  <sheetFormatPr defaultColWidth="9" defaultRowHeight="14" x14ac:dyDescent="0.3"/>
  <cols>
    <col min="1" max="1" width="24.25" style="23" customWidth="1"/>
    <col min="2" max="2" width="6" style="34" customWidth="1"/>
    <col min="3" max="3" width="44.75" style="34" customWidth="1"/>
    <col min="4" max="4" width="14" style="69" customWidth="1"/>
    <col min="5" max="5" width="11.58203125" style="34" bestFit="1" customWidth="1"/>
    <col min="6" max="6" width="9.25" style="34" bestFit="1" customWidth="1"/>
    <col min="7" max="7" width="17.58203125" style="8" bestFit="1" customWidth="1"/>
    <col min="8" max="8" width="14.33203125" style="34" bestFit="1" customWidth="1"/>
    <col min="9" max="11" width="9" style="34"/>
    <col min="12" max="16384" width="9" style="23"/>
  </cols>
  <sheetData>
    <row r="1" spans="1:8" x14ac:dyDescent="0.3">
      <c r="A1" s="24" t="s">
        <v>872</v>
      </c>
      <c r="B1" s="32"/>
      <c r="C1" s="32"/>
      <c r="D1" s="63"/>
      <c r="E1" s="32"/>
      <c r="F1" s="32"/>
      <c r="G1" s="47"/>
      <c r="H1" s="32"/>
    </row>
    <row r="2" spans="1:8" x14ac:dyDescent="0.3">
      <c r="A2" s="25" t="s">
        <v>8</v>
      </c>
      <c r="B2" s="11" t="s">
        <v>0</v>
      </c>
      <c r="C2" s="11" t="s">
        <v>1</v>
      </c>
      <c r="D2" s="56" t="s">
        <v>1294</v>
      </c>
      <c r="E2" s="35" t="s">
        <v>3</v>
      </c>
      <c r="F2" s="35" t="s">
        <v>4</v>
      </c>
      <c r="G2" s="36" t="s">
        <v>5</v>
      </c>
      <c r="H2" s="36" t="s">
        <v>6</v>
      </c>
    </row>
    <row r="3" spans="1:8" x14ac:dyDescent="0.3">
      <c r="A3" s="25" t="s">
        <v>7</v>
      </c>
      <c r="B3" s="28"/>
      <c r="C3" s="28"/>
      <c r="D3" s="63"/>
      <c r="E3" s="32"/>
      <c r="F3" s="32"/>
      <c r="G3" s="47"/>
      <c r="H3" s="32"/>
    </row>
    <row r="4" spans="1:8" x14ac:dyDescent="0.3">
      <c r="A4" s="25"/>
      <c r="B4" s="28">
        <v>1</v>
      </c>
      <c r="C4" s="37" t="s">
        <v>273</v>
      </c>
      <c r="D4" s="64">
        <v>12</v>
      </c>
      <c r="E4" s="32"/>
      <c r="F4" s="32">
        <v>0.4</v>
      </c>
      <c r="G4" s="47">
        <v>1.75</v>
      </c>
      <c r="H4" s="12">
        <f t="shared" ref="H4:H35" si="0">+(D4*F4)/G4</f>
        <v>2.7428571428571433</v>
      </c>
    </row>
    <row r="5" spans="1:8" x14ac:dyDescent="0.3">
      <c r="A5" s="25"/>
      <c r="B5" s="28">
        <v>2</v>
      </c>
      <c r="C5" s="37" t="s">
        <v>1398</v>
      </c>
      <c r="D5" s="64">
        <v>14</v>
      </c>
      <c r="E5" s="32"/>
      <c r="F5" s="32">
        <v>0.2</v>
      </c>
      <c r="G5" s="47">
        <v>2</v>
      </c>
      <c r="H5" s="12">
        <f t="shared" si="0"/>
        <v>1.4000000000000001</v>
      </c>
    </row>
    <row r="6" spans="1:8" x14ac:dyDescent="0.3">
      <c r="A6" s="25"/>
      <c r="B6" s="28">
        <v>3</v>
      </c>
      <c r="C6" s="37" t="s">
        <v>278</v>
      </c>
      <c r="D6" s="64">
        <v>1.58</v>
      </c>
      <c r="E6" s="32"/>
      <c r="F6" s="32">
        <v>1</v>
      </c>
      <c r="G6" s="47">
        <v>4</v>
      </c>
      <c r="H6" s="12">
        <f t="shared" si="0"/>
        <v>0.39500000000000002</v>
      </c>
    </row>
    <row r="7" spans="1:8" x14ac:dyDescent="0.3">
      <c r="A7" s="25"/>
      <c r="B7" s="28">
        <v>4</v>
      </c>
      <c r="C7" s="37" t="s">
        <v>873</v>
      </c>
      <c r="D7" s="64">
        <v>0.99</v>
      </c>
      <c r="E7" s="32"/>
      <c r="F7" s="32">
        <v>0.45</v>
      </c>
      <c r="G7" s="47">
        <v>1</v>
      </c>
      <c r="H7" s="12">
        <f t="shared" si="0"/>
        <v>0.44550000000000001</v>
      </c>
    </row>
    <row r="8" spans="1:8" x14ac:dyDescent="0.3">
      <c r="A8" s="25"/>
      <c r="B8" s="28">
        <v>5</v>
      </c>
      <c r="C8" s="37" t="s">
        <v>411</v>
      </c>
      <c r="D8" s="64">
        <v>0.71</v>
      </c>
      <c r="E8" s="32"/>
      <c r="F8" s="32">
        <v>1</v>
      </c>
      <c r="G8" s="47">
        <v>10</v>
      </c>
      <c r="H8" s="12">
        <f t="shared" si="0"/>
        <v>7.0999999999999994E-2</v>
      </c>
    </row>
    <row r="9" spans="1:8" x14ac:dyDescent="0.3">
      <c r="A9" s="25"/>
      <c r="B9" s="28">
        <v>6</v>
      </c>
      <c r="C9" s="37" t="s">
        <v>346</v>
      </c>
      <c r="D9" s="64">
        <v>0.32</v>
      </c>
      <c r="E9" s="32"/>
      <c r="F9" s="32">
        <v>1</v>
      </c>
      <c r="G9" s="47">
        <v>4</v>
      </c>
      <c r="H9" s="12">
        <f t="shared" si="0"/>
        <v>0.08</v>
      </c>
    </row>
    <row r="10" spans="1:8" x14ac:dyDescent="0.3">
      <c r="A10" s="25"/>
      <c r="B10" s="28">
        <v>7</v>
      </c>
      <c r="C10" s="37" t="s">
        <v>414</v>
      </c>
      <c r="D10" s="64">
        <v>1.1499999999999999</v>
      </c>
      <c r="E10" s="32"/>
      <c r="F10" s="32">
        <v>1</v>
      </c>
      <c r="G10" s="47">
        <v>2</v>
      </c>
      <c r="H10" s="12">
        <f t="shared" si="0"/>
        <v>0.57499999999999996</v>
      </c>
    </row>
    <row r="11" spans="1:8" x14ac:dyDescent="0.3">
      <c r="A11" s="25"/>
      <c r="B11" s="28">
        <v>8</v>
      </c>
      <c r="C11" s="37" t="s">
        <v>1295</v>
      </c>
      <c r="D11" s="64">
        <v>0.32</v>
      </c>
      <c r="E11" s="32"/>
      <c r="F11" s="32">
        <v>1</v>
      </c>
      <c r="G11" s="47">
        <v>1</v>
      </c>
      <c r="H11" s="12">
        <f t="shared" si="0"/>
        <v>0.32</v>
      </c>
    </row>
    <row r="12" spans="1:8" x14ac:dyDescent="0.3">
      <c r="A12" s="25"/>
      <c r="B12" s="28">
        <v>9</v>
      </c>
      <c r="C12" s="37" t="s">
        <v>874</v>
      </c>
      <c r="D12" s="64">
        <v>0.32</v>
      </c>
      <c r="E12" s="32"/>
      <c r="F12" s="32">
        <v>1</v>
      </c>
      <c r="G12" s="47">
        <v>1</v>
      </c>
      <c r="H12" s="12">
        <f t="shared" si="0"/>
        <v>0.32</v>
      </c>
    </row>
    <row r="13" spans="1:8" x14ac:dyDescent="0.3">
      <c r="A13" s="25"/>
      <c r="B13" s="28">
        <v>10</v>
      </c>
      <c r="C13" s="37" t="s">
        <v>417</v>
      </c>
      <c r="D13" s="64">
        <v>2</v>
      </c>
      <c r="E13" s="32"/>
      <c r="F13" s="32">
        <v>1</v>
      </c>
      <c r="G13" s="47">
        <v>1</v>
      </c>
      <c r="H13" s="12">
        <f t="shared" si="0"/>
        <v>2</v>
      </c>
    </row>
    <row r="14" spans="1:8" x14ac:dyDescent="0.3">
      <c r="A14" s="25"/>
      <c r="B14" s="28">
        <v>11</v>
      </c>
      <c r="C14" s="37" t="s">
        <v>1399</v>
      </c>
      <c r="D14" s="64">
        <v>1.94</v>
      </c>
      <c r="E14" s="32"/>
      <c r="F14" s="32">
        <v>1</v>
      </c>
      <c r="G14" s="47">
        <v>6</v>
      </c>
      <c r="H14" s="12">
        <f t="shared" si="0"/>
        <v>0.32333333333333331</v>
      </c>
    </row>
    <row r="15" spans="1:8" x14ac:dyDescent="0.3">
      <c r="A15" s="25"/>
      <c r="B15" s="28">
        <v>12</v>
      </c>
      <c r="C15" s="37" t="s">
        <v>285</v>
      </c>
      <c r="D15" s="64">
        <v>1.05</v>
      </c>
      <c r="E15" s="32"/>
      <c r="F15" s="32">
        <v>1</v>
      </c>
      <c r="G15" s="47">
        <v>2</v>
      </c>
      <c r="H15" s="12">
        <f t="shared" si="0"/>
        <v>0.52500000000000002</v>
      </c>
    </row>
    <row r="16" spans="1:8" x14ac:dyDescent="0.3">
      <c r="A16" s="25"/>
      <c r="B16" s="28">
        <v>13</v>
      </c>
      <c r="C16" s="37" t="s">
        <v>875</v>
      </c>
      <c r="D16" s="64">
        <v>1.99</v>
      </c>
      <c r="E16" s="32"/>
      <c r="F16" s="32">
        <v>1</v>
      </c>
      <c r="G16" s="47">
        <v>4.5</v>
      </c>
      <c r="H16" s="12">
        <f t="shared" si="0"/>
        <v>0.44222222222222224</v>
      </c>
    </row>
    <row r="17" spans="1:8" x14ac:dyDescent="0.3">
      <c r="A17" s="25"/>
      <c r="B17" s="28">
        <v>14</v>
      </c>
      <c r="C17" s="37" t="s">
        <v>612</v>
      </c>
      <c r="D17" s="64">
        <v>1.05</v>
      </c>
      <c r="E17" s="32"/>
      <c r="F17" s="32">
        <v>1</v>
      </c>
      <c r="G17" s="47">
        <v>6</v>
      </c>
      <c r="H17" s="12">
        <f t="shared" si="0"/>
        <v>0.17500000000000002</v>
      </c>
    </row>
    <row r="18" spans="1:8" x14ac:dyDescent="0.3">
      <c r="A18" s="25"/>
      <c r="B18" s="28">
        <v>15</v>
      </c>
      <c r="C18" s="37" t="s">
        <v>876</v>
      </c>
      <c r="D18" s="64">
        <v>1.42</v>
      </c>
      <c r="E18" s="32"/>
      <c r="F18" s="32">
        <v>1</v>
      </c>
      <c r="G18" s="47">
        <v>2</v>
      </c>
      <c r="H18" s="12">
        <f t="shared" si="0"/>
        <v>0.71</v>
      </c>
    </row>
    <row r="19" spans="1:8" x14ac:dyDescent="0.3">
      <c r="A19" s="25"/>
      <c r="B19" s="28">
        <v>16</v>
      </c>
      <c r="C19" s="37" t="s">
        <v>877</v>
      </c>
      <c r="D19" s="64">
        <v>3.68</v>
      </c>
      <c r="E19" s="32"/>
      <c r="F19" s="32">
        <v>1</v>
      </c>
      <c r="G19" s="47">
        <v>1</v>
      </c>
      <c r="H19" s="12">
        <f t="shared" si="0"/>
        <v>3.68</v>
      </c>
    </row>
    <row r="20" spans="1:8" x14ac:dyDescent="0.3">
      <c r="A20" s="25"/>
      <c r="B20" s="28">
        <v>17</v>
      </c>
      <c r="C20" s="37" t="s">
        <v>1400</v>
      </c>
      <c r="D20" s="64">
        <v>0.8</v>
      </c>
      <c r="E20" s="32"/>
      <c r="F20" s="32">
        <v>1</v>
      </c>
      <c r="G20" s="47">
        <v>2</v>
      </c>
      <c r="H20" s="12">
        <f t="shared" si="0"/>
        <v>0.4</v>
      </c>
    </row>
    <row r="21" spans="1:8" x14ac:dyDescent="0.3">
      <c r="A21" s="25"/>
      <c r="B21" s="28">
        <v>18</v>
      </c>
      <c r="C21" s="37" t="s">
        <v>283</v>
      </c>
      <c r="D21" s="64">
        <v>0.74</v>
      </c>
      <c r="E21" s="32"/>
      <c r="F21" s="32">
        <v>1</v>
      </c>
      <c r="G21" s="47">
        <v>6</v>
      </c>
      <c r="H21" s="12">
        <f t="shared" si="0"/>
        <v>0.12333333333333334</v>
      </c>
    </row>
    <row r="22" spans="1:8" x14ac:dyDescent="0.3">
      <c r="A22" s="25"/>
      <c r="B22" s="28">
        <v>19</v>
      </c>
      <c r="C22" s="37" t="s">
        <v>362</v>
      </c>
      <c r="D22" s="64">
        <v>0.79</v>
      </c>
      <c r="E22" s="32"/>
      <c r="F22" s="32">
        <v>1</v>
      </c>
      <c r="G22" s="47">
        <v>4</v>
      </c>
      <c r="H22" s="12">
        <f t="shared" si="0"/>
        <v>0.19750000000000001</v>
      </c>
    </row>
    <row r="23" spans="1:8" x14ac:dyDescent="0.3">
      <c r="A23" s="25"/>
      <c r="B23" s="28">
        <v>20</v>
      </c>
      <c r="C23" s="37" t="s">
        <v>878</v>
      </c>
      <c r="D23" s="64">
        <v>0.89</v>
      </c>
      <c r="E23" s="32"/>
      <c r="F23" s="32">
        <v>1</v>
      </c>
      <c r="G23" s="47">
        <v>1.6</v>
      </c>
      <c r="H23" s="12">
        <f t="shared" si="0"/>
        <v>0.55625000000000002</v>
      </c>
    </row>
    <row r="24" spans="1:8" x14ac:dyDescent="0.3">
      <c r="A24" s="25"/>
      <c r="B24" s="28">
        <v>21</v>
      </c>
      <c r="C24" s="37" t="s">
        <v>432</v>
      </c>
      <c r="D24" s="64">
        <v>1</v>
      </c>
      <c r="E24" s="32"/>
      <c r="F24" s="32">
        <v>1</v>
      </c>
      <c r="G24" s="47">
        <v>12</v>
      </c>
      <c r="H24" s="12">
        <f t="shared" si="0"/>
        <v>8.3333333333333329E-2</v>
      </c>
    </row>
    <row r="25" spans="1:8" ht="14.5" x14ac:dyDescent="0.35">
      <c r="A25" s="26"/>
      <c r="B25" s="28">
        <v>22</v>
      </c>
      <c r="C25" s="28" t="s">
        <v>17</v>
      </c>
      <c r="D25" s="64">
        <v>0.55000000000000004</v>
      </c>
      <c r="E25" s="32"/>
      <c r="F25" s="32">
        <v>1</v>
      </c>
      <c r="G25" s="47">
        <v>1</v>
      </c>
      <c r="H25" s="12">
        <f t="shared" si="0"/>
        <v>0.55000000000000004</v>
      </c>
    </row>
    <row r="26" spans="1:8" ht="14.5" x14ac:dyDescent="0.35">
      <c r="A26" s="26"/>
      <c r="B26" s="28">
        <v>23</v>
      </c>
      <c r="C26" s="28" t="s">
        <v>18</v>
      </c>
      <c r="D26" s="64">
        <v>5.27</v>
      </c>
      <c r="E26" s="32"/>
      <c r="F26" s="32">
        <v>0.5</v>
      </c>
      <c r="G26" s="47">
        <v>1.37</v>
      </c>
      <c r="H26" s="12">
        <f t="shared" si="0"/>
        <v>1.9233576642335763</v>
      </c>
    </row>
    <row r="27" spans="1:8" ht="14.5" x14ac:dyDescent="0.35">
      <c r="A27" s="26"/>
      <c r="B27" s="28">
        <v>24</v>
      </c>
      <c r="C27" s="28" t="s">
        <v>19</v>
      </c>
      <c r="D27" s="64">
        <v>0.89</v>
      </c>
      <c r="E27" s="32"/>
      <c r="F27" s="32">
        <v>1</v>
      </c>
      <c r="G27" s="47">
        <v>1.5</v>
      </c>
      <c r="H27" s="12">
        <f t="shared" si="0"/>
        <v>0.59333333333333338</v>
      </c>
    </row>
    <row r="28" spans="1:8" ht="14.5" x14ac:dyDescent="0.35">
      <c r="A28" s="26"/>
      <c r="B28" s="28">
        <v>25</v>
      </c>
      <c r="C28" s="28" t="s">
        <v>21</v>
      </c>
      <c r="D28" s="64">
        <v>3</v>
      </c>
      <c r="E28" s="32"/>
      <c r="F28" s="32">
        <v>1</v>
      </c>
      <c r="G28" s="47">
        <v>1.45</v>
      </c>
      <c r="H28" s="12">
        <f t="shared" si="0"/>
        <v>2.0689655172413794</v>
      </c>
    </row>
    <row r="29" spans="1:8" ht="14.5" x14ac:dyDescent="0.35">
      <c r="A29" s="26"/>
      <c r="B29" s="28">
        <v>26</v>
      </c>
      <c r="C29" s="28" t="s">
        <v>22</v>
      </c>
      <c r="D29" s="64">
        <f>1.73/10</f>
        <v>0.17299999999999999</v>
      </c>
      <c r="E29" s="32"/>
      <c r="F29" s="32">
        <v>4</v>
      </c>
      <c r="G29" s="47">
        <v>1</v>
      </c>
      <c r="H29" s="12">
        <f t="shared" si="0"/>
        <v>0.69199999999999995</v>
      </c>
    </row>
    <row r="30" spans="1:8" ht="14.5" x14ac:dyDescent="0.35">
      <c r="A30" s="26"/>
      <c r="B30" s="28">
        <v>27</v>
      </c>
      <c r="C30" s="28" t="s">
        <v>23</v>
      </c>
      <c r="D30" s="64">
        <v>1.73</v>
      </c>
      <c r="E30" s="32"/>
      <c r="F30" s="32">
        <v>1</v>
      </c>
      <c r="G30" s="47">
        <v>1</v>
      </c>
      <c r="H30" s="12">
        <f t="shared" si="0"/>
        <v>1.73</v>
      </c>
    </row>
    <row r="31" spans="1:8" ht="14.5" x14ac:dyDescent="0.35">
      <c r="A31" s="26"/>
      <c r="B31" s="28">
        <v>28</v>
      </c>
      <c r="C31" s="28" t="s">
        <v>24</v>
      </c>
      <c r="D31" s="63">
        <f>1.73/2</f>
        <v>0.86499999999999999</v>
      </c>
      <c r="E31" s="32"/>
      <c r="F31" s="32">
        <v>1</v>
      </c>
      <c r="G31" s="47">
        <v>4</v>
      </c>
      <c r="H31" s="12">
        <f t="shared" si="0"/>
        <v>0.21625</v>
      </c>
    </row>
    <row r="32" spans="1:8" ht="14.5" x14ac:dyDescent="0.35">
      <c r="A32" s="26"/>
      <c r="B32" s="28">
        <v>29</v>
      </c>
      <c r="C32" s="28" t="s">
        <v>27</v>
      </c>
      <c r="D32" s="63">
        <v>2.63</v>
      </c>
      <c r="E32" s="32"/>
      <c r="F32" s="32">
        <v>1</v>
      </c>
      <c r="G32" s="47">
        <v>1.5</v>
      </c>
      <c r="H32" s="12">
        <f t="shared" si="0"/>
        <v>1.7533333333333332</v>
      </c>
    </row>
    <row r="33" spans="1:8" ht="14.5" x14ac:dyDescent="0.35">
      <c r="A33" s="26"/>
      <c r="B33" s="28">
        <v>30</v>
      </c>
      <c r="C33" s="28" t="s">
        <v>28</v>
      </c>
      <c r="D33" s="63">
        <v>4.7300000000000004</v>
      </c>
      <c r="E33" s="32"/>
      <c r="F33" s="32">
        <v>1</v>
      </c>
      <c r="G33" s="47">
        <v>2</v>
      </c>
      <c r="H33" s="12">
        <f t="shared" si="0"/>
        <v>2.3650000000000002</v>
      </c>
    </row>
    <row r="34" spans="1:8" ht="14.5" x14ac:dyDescent="0.35">
      <c r="A34" s="26"/>
      <c r="B34" s="28">
        <v>31</v>
      </c>
      <c r="C34" s="28" t="s">
        <v>29</v>
      </c>
      <c r="D34" s="63">
        <v>1</v>
      </c>
      <c r="E34" s="32"/>
      <c r="F34" s="32">
        <v>1</v>
      </c>
      <c r="G34" s="47">
        <v>2.5</v>
      </c>
      <c r="H34" s="12">
        <f t="shared" si="0"/>
        <v>0.4</v>
      </c>
    </row>
    <row r="35" spans="1:8" ht="14.5" x14ac:dyDescent="0.35">
      <c r="A35" s="26"/>
      <c r="B35" s="28">
        <v>32</v>
      </c>
      <c r="C35" s="28" t="s">
        <v>30</v>
      </c>
      <c r="D35" s="63">
        <v>0.72</v>
      </c>
      <c r="E35" s="32"/>
      <c r="F35" s="32">
        <v>1</v>
      </c>
      <c r="G35" s="47">
        <v>26</v>
      </c>
      <c r="H35" s="12">
        <f t="shared" si="0"/>
        <v>2.769230769230769E-2</v>
      </c>
    </row>
    <row r="36" spans="1:8" ht="14.5" x14ac:dyDescent="0.35">
      <c r="A36" s="26"/>
      <c r="B36" s="28">
        <v>33</v>
      </c>
      <c r="C36" s="28" t="s">
        <v>31</v>
      </c>
      <c r="D36" s="63">
        <v>2</v>
      </c>
      <c r="E36" s="32"/>
      <c r="F36" s="32">
        <v>1</v>
      </c>
      <c r="G36" s="47">
        <v>2.6</v>
      </c>
      <c r="H36" s="12">
        <f t="shared" ref="H36:H67" si="1">+(D36*F36)/G36</f>
        <v>0.76923076923076916</v>
      </c>
    </row>
    <row r="37" spans="1:8" ht="14.5" x14ac:dyDescent="0.35">
      <c r="A37" s="26"/>
      <c r="B37" s="28">
        <v>34</v>
      </c>
      <c r="C37" s="28" t="s">
        <v>32</v>
      </c>
      <c r="D37" s="63">
        <v>1.1599999999999999</v>
      </c>
      <c r="E37" s="32"/>
      <c r="F37" s="32">
        <v>1</v>
      </c>
      <c r="G37" s="47">
        <v>16</v>
      </c>
      <c r="H37" s="12">
        <f t="shared" si="1"/>
        <v>7.2499999999999995E-2</v>
      </c>
    </row>
    <row r="38" spans="1:8" ht="14.5" x14ac:dyDescent="0.35">
      <c r="A38" s="26"/>
      <c r="B38" s="28">
        <v>35</v>
      </c>
      <c r="C38" s="28" t="s">
        <v>1310</v>
      </c>
      <c r="D38" s="63">
        <v>0.79</v>
      </c>
      <c r="E38" s="32"/>
      <c r="F38" s="32">
        <v>1</v>
      </c>
      <c r="G38" s="47">
        <v>2</v>
      </c>
      <c r="H38" s="12">
        <f t="shared" si="1"/>
        <v>0.39500000000000002</v>
      </c>
    </row>
    <row r="39" spans="1:8" ht="14.5" x14ac:dyDescent="0.35">
      <c r="A39" s="26"/>
      <c r="B39" s="28">
        <v>36</v>
      </c>
      <c r="C39" s="28" t="s">
        <v>34</v>
      </c>
      <c r="D39" s="63">
        <v>0.51</v>
      </c>
      <c r="E39" s="32"/>
      <c r="F39" s="32">
        <v>0.27</v>
      </c>
      <c r="G39" s="47">
        <v>1</v>
      </c>
      <c r="H39" s="12">
        <f t="shared" si="1"/>
        <v>0.13770000000000002</v>
      </c>
    </row>
    <row r="40" spans="1:8" ht="14.5" x14ac:dyDescent="0.35">
      <c r="A40" s="26"/>
      <c r="B40" s="28">
        <v>37</v>
      </c>
      <c r="C40" s="28" t="s">
        <v>35</v>
      </c>
      <c r="D40" s="63">
        <v>0.79</v>
      </c>
      <c r="E40" s="32"/>
      <c r="F40" s="32">
        <v>0.26</v>
      </c>
      <c r="G40" s="47">
        <v>1</v>
      </c>
      <c r="H40" s="12">
        <f t="shared" si="1"/>
        <v>0.20540000000000003</v>
      </c>
    </row>
    <row r="41" spans="1:8" ht="14.5" x14ac:dyDescent="0.35">
      <c r="A41" s="26"/>
      <c r="B41" s="28">
        <v>38</v>
      </c>
      <c r="C41" s="28" t="s">
        <v>36</v>
      </c>
      <c r="D41" s="63">
        <v>2.89</v>
      </c>
      <c r="E41" s="32"/>
      <c r="F41" s="32">
        <v>0.24199999999999999</v>
      </c>
      <c r="G41" s="47">
        <v>1</v>
      </c>
      <c r="H41" s="12">
        <f t="shared" si="1"/>
        <v>0.69938</v>
      </c>
    </row>
    <row r="42" spans="1:8" ht="14.5" x14ac:dyDescent="0.35">
      <c r="A42" s="26"/>
      <c r="B42" s="28">
        <v>39</v>
      </c>
      <c r="C42" s="28" t="s">
        <v>37</v>
      </c>
      <c r="D42" s="63">
        <v>2.09</v>
      </c>
      <c r="E42" s="32"/>
      <c r="F42" s="32">
        <v>0.76500000000000001</v>
      </c>
      <c r="G42" s="47">
        <v>1.3</v>
      </c>
      <c r="H42" s="12">
        <f t="shared" si="1"/>
        <v>1.2298846153846152</v>
      </c>
    </row>
    <row r="43" spans="1:8" ht="14.5" x14ac:dyDescent="0.35">
      <c r="A43" s="26"/>
      <c r="B43" s="28">
        <v>40</v>
      </c>
      <c r="C43" s="28" t="s">
        <v>39</v>
      </c>
      <c r="D43" s="63">
        <v>0.47</v>
      </c>
      <c r="E43" s="32"/>
      <c r="F43" s="32">
        <v>1</v>
      </c>
      <c r="G43" s="47">
        <v>1</v>
      </c>
      <c r="H43" s="12">
        <f t="shared" si="1"/>
        <v>0.47</v>
      </c>
    </row>
    <row r="44" spans="1:8" ht="14.5" x14ac:dyDescent="0.35">
      <c r="A44" s="26"/>
      <c r="B44" s="28">
        <v>41</v>
      </c>
      <c r="C44" s="28" t="s">
        <v>40</v>
      </c>
      <c r="D44" s="63">
        <v>1.26</v>
      </c>
      <c r="E44" s="32"/>
      <c r="F44" s="32">
        <v>1</v>
      </c>
      <c r="G44" s="47">
        <v>6.6</v>
      </c>
      <c r="H44" s="12">
        <f t="shared" si="1"/>
        <v>0.19090909090909092</v>
      </c>
    </row>
    <row r="45" spans="1:8" ht="14.5" x14ac:dyDescent="0.35">
      <c r="A45" s="26"/>
      <c r="B45" s="28">
        <v>42</v>
      </c>
      <c r="C45" s="28" t="s">
        <v>41</v>
      </c>
      <c r="D45" s="63">
        <v>0.56000000000000005</v>
      </c>
      <c r="E45" s="32"/>
      <c r="F45" s="32">
        <v>1</v>
      </c>
      <c r="G45" s="47">
        <v>3</v>
      </c>
      <c r="H45" s="12">
        <f t="shared" si="1"/>
        <v>0.18666666666666668</v>
      </c>
    </row>
    <row r="46" spans="1:8" ht="14.5" x14ac:dyDescent="0.35">
      <c r="A46" s="26"/>
      <c r="B46" s="28">
        <v>43</v>
      </c>
      <c r="C46" s="28" t="s">
        <v>43</v>
      </c>
      <c r="D46" s="63">
        <v>0.67</v>
      </c>
      <c r="E46" s="32"/>
      <c r="F46" s="32">
        <v>1</v>
      </c>
      <c r="G46" s="47">
        <v>1</v>
      </c>
      <c r="H46" s="12">
        <f t="shared" si="1"/>
        <v>0.67</v>
      </c>
    </row>
    <row r="47" spans="1:8" ht="14.5" x14ac:dyDescent="0.35">
      <c r="A47" s="26"/>
      <c r="B47" s="28">
        <v>44</v>
      </c>
      <c r="C47" s="28" t="s">
        <v>44</v>
      </c>
      <c r="D47" s="63">
        <v>0.47</v>
      </c>
      <c r="E47" s="32"/>
      <c r="F47" s="32">
        <v>1</v>
      </c>
      <c r="G47" s="47">
        <v>1</v>
      </c>
      <c r="H47" s="12">
        <f t="shared" si="1"/>
        <v>0.47</v>
      </c>
    </row>
    <row r="48" spans="1:8" ht="14.5" x14ac:dyDescent="0.35">
      <c r="A48" s="26"/>
      <c r="B48" s="28">
        <v>45</v>
      </c>
      <c r="C48" s="28" t="s">
        <v>965</v>
      </c>
      <c r="D48" s="63">
        <v>0.6</v>
      </c>
      <c r="E48" s="32"/>
      <c r="F48" s="32">
        <v>1</v>
      </c>
      <c r="G48" s="47">
        <v>2</v>
      </c>
      <c r="H48" s="12">
        <f t="shared" si="1"/>
        <v>0.3</v>
      </c>
    </row>
    <row r="49" spans="1:8" ht="14.5" x14ac:dyDescent="0.35">
      <c r="A49" s="26"/>
      <c r="B49" s="28">
        <v>46</v>
      </c>
      <c r="C49" s="28" t="s">
        <v>45</v>
      </c>
      <c r="D49" s="63">
        <v>2.0499999999999998</v>
      </c>
      <c r="E49" s="32"/>
      <c r="F49" s="32">
        <v>1</v>
      </c>
      <c r="G49" s="47">
        <v>1.3</v>
      </c>
      <c r="H49" s="12">
        <f t="shared" si="1"/>
        <v>1.5769230769230766</v>
      </c>
    </row>
    <row r="50" spans="1:8" ht="14.5" x14ac:dyDescent="0.35">
      <c r="A50" s="26"/>
      <c r="B50" s="28">
        <v>47</v>
      </c>
      <c r="C50" s="28" t="s">
        <v>48</v>
      </c>
      <c r="D50" s="63">
        <v>1</v>
      </c>
      <c r="E50" s="32"/>
      <c r="F50" s="32">
        <v>1</v>
      </c>
      <c r="G50" s="47">
        <v>1</v>
      </c>
      <c r="H50" s="12">
        <f t="shared" si="1"/>
        <v>1</v>
      </c>
    </row>
    <row r="51" spans="1:8" ht="14.5" x14ac:dyDescent="0.35">
      <c r="A51" s="26"/>
      <c r="B51" s="28">
        <v>48</v>
      </c>
      <c r="C51" s="28" t="s">
        <v>49</v>
      </c>
      <c r="D51" s="63">
        <v>0.6</v>
      </c>
      <c r="E51" s="32"/>
      <c r="F51" s="32">
        <v>1</v>
      </c>
      <c r="G51" s="47">
        <v>1</v>
      </c>
      <c r="H51" s="12">
        <f t="shared" si="1"/>
        <v>0.6</v>
      </c>
    </row>
    <row r="52" spans="1:8" ht="14.5" x14ac:dyDescent="0.35">
      <c r="A52" s="26"/>
      <c r="B52" s="28">
        <v>49</v>
      </c>
      <c r="C52" s="28" t="s">
        <v>50</v>
      </c>
      <c r="D52" s="63">
        <v>0.84</v>
      </c>
      <c r="E52" s="32"/>
      <c r="F52" s="32">
        <v>0.3</v>
      </c>
      <c r="G52" s="47">
        <v>1</v>
      </c>
      <c r="H52" s="12">
        <f t="shared" si="1"/>
        <v>0.252</v>
      </c>
    </row>
    <row r="53" spans="1:8" ht="14.5" x14ac:dyDescent="0.35">
      <c r="A53" s="26"/>
      <c r="B53" s="28">
        <v>50</v>
      </c>
      <c r="C53" s="28" t="s">
        <v>51</v>
      </c>
      <c r="D53" s="63">
        <v>1.68</v>
      </c>
      <c r="E53" s="32"/>
      <c r="F53" s="32">
        <v>1</v>
      </c>
      <c r="G53" s="47">
        <v>1</v>
      </c>
      <c r="H53" s="12">
        <f t="shared" si="1"/>
        <v>1.68</v>
      </c>
    </row>
    <row r="54" spans="1:8" ht="14.5" x14ac:dyDescent="0.35">
      <c r="A54" s="26"/>
      <c r="B54" s="28">
        <v>51</v>
      </c>
      <c r="C54" s="28" t="s">
        <v>52</v>
      </c>
      <c r="D54" s="63">
        <v>2.25</v>
      </c>
      <c r="E54" s="32"/>
      <c r="F54" s="32">
        <v>1</v>
      </c>
      <c r="G54" s="47">
        <v>1.5</v>
      </c>
      <c r="H54" s="12">
        <f t="shared" si="1"/>
        <v>1.5</v>
      </c>
    </row>
    <row r="55" spans="1:8" ht="14.5" x14ac:dyDescent="0.35">
      <c r="A55" s="26"/>
      <c r="B55" s="28">
        <v>52</v>
      </c>
      <c r="C55" s="28" t="s">
        <v>53</v>
      </c>
      <c r="D55" s="63">
        <v>2.31</v>
      </c>
      <c r="E55" s="32"/>
      <c r="F55" s="32">
        <v>0.14000000000000001</v>
      </c>
      <c r="G55" s="47">
        <v>1</v>
      </c>
      <c r="H55" s="12">
        <f t="shared" si="1"/>
        <v>0.32340000000000002</v>
      </c>
    </row>
    <row r="56" spans="1:8" ht="14.5" x14ac:dyDescent="0.35">
      <c r="A56" s="26"/>
      <c r="B56" s="28">
        <v>53</v>
      </c>
      <c r="C56" s="28" t="s">
        <v>54</v>
      </c>
      <c r="D56" s="63">
        <v>1.8</v>
      </c>
      <c r="E56" s="32"/>
      <c r="F56" s="32">
        <v>1</v>
      </c>
      <c r="G56" s="47">
        <v>5</v>
      </c>
      <c r="H56" s="12">
        <f t="shared" si="1"/>
        <v>0.36</v>
      </c>
    </row>
    <row r="57" spans="1:8" ht="14.5" x14ac:dyDescent="0.35">
      <c r="A57" s="26"/>
      <c r="B57" s="28">
        <v>54</v>
      </c>
      <c r="C57" s="28" t="s">
        <v>58</v>
      </c>
      <c r="D57" s="54">
        <v>0.59</v>
      </c>
      <c r="E57" s="32"/>
      <c r="F57" s="32">
        <v>2</v>
      </c>
      <c r="G57" s="47">
        <v>1.78</v>
      </c>
      <c r="H57" s="12">
        <f t="shared" si="1"/>
        <v>0.6629213483146067</v>
      </c>
    </row>
    <row r="58" spans="1:8" ht="14.5" x14ac:dyDescent="0.35">
      <c r="A58" s="26"/>
      <c r="B58" s="28">
        <v>55</v>
      </c>
      <c r="C58" s="28" t="s">
        <v>1313</v>
      </c>
      <c r="D58" s="54">
        <v>0.47</v>
      </c>
      <c r="E58" s="32"/>
      <c r="F58" s="32">
        <v>1</v>
      </c>
      <c r="G58" s="47">
        <v>1.5</v>
      </c>
      <c r="H58" s="12">
        <f t="shared" si="1"/>
        <v>0.3133333333333333</v>
      </c>
    </row>
    <row r="59" spans="1:8" ht="14.5" x14ac:dyDescent="0.35">
      <c r="A59" s="26"/>
      <c r="B59" s="28">
        <v>56</v>
      </c>
      <c r="C59" s="28" t="s">
        <v>1296</v>
      </c>
      <c r="D59" s="54">
        <v>0.43</v>
      </c>
      <c r="E59" s="32"/>
      <c r="F59" s="32">
        <v>1</v>
      </c>
      <c r="G59" s="47">
        <v>6</v>
      </c>
      <c r="H59" s="12">
        <f t="shared" si="1"/>
        <v>7.166666666666667E-2</v>
      </c>
    </row>
    <row r="60" spans="1:8" ht="14.5" x14ac:dyDescent="0.35">
      <c r="A60" s="26"/>
      <c r="B60" s="28">
        <v>57</v>
      </c>
      <c r="C60" s="28" t="s">
        <v>62</v>
      </c>
      <c r="D60" s="54">
        <v>1.5</v>
      </c>
      <c r="E60" s="32"/>
      <c r="F60" s="32">
        <v>1</v>
      </c>
      <c r="G60" s="47">
        <v>5</v>
      </c>
      <c r="H60" s="12">
        <f t="shared" si="1"/>
        <v>0.3</v>
      </c>
    </row>
    <row r="61" spans="1:8" ht="14.5" x14ac:dyDescent="0.35">
      <c r="A61" s="26"/>
      <c r="B61" s="28">
        <v>58</v>
      </c>
      <c r="C61" s="28" t="s">
        <v>63</v>
      </c>
      <c r="D61" s="65">
        <v>1.1000000000000001</v>
      </c>
      <c r="E61" s="32"/>
      <c r="F61" s="32">
        <v>1</v>
      </c>
      <c r="G61" s="47">
        <v>10</v>
      </c>
      <c r="H61" s="12">
        <f t="shared" si="1"/>
        <v>0.11000000000000001</v>
      </c>
    </row>
    <row r="62" spans="1:8" ht="14.5" x14ac:dyDescent="0.35">
      <c r="A62" s="26"/>
      <c r="B62" s="28">
        <v>59</v>
      </c>
      <c r="C62" s="28" t="s">
        <v>64</v>
      </c>
      <c r="D62" s="65">
        <v>1.6</v>
      </c>
      <c r="E62" s="32"/>
      <c r="F62" s="32">
        <v>1</v>
      </c>
      <c r="G62" s="47">
        <v>4</v>
      </c>
      <c r="H62" s="12">
        <f t="shared" si="1"/>
        <v>0.4</v>
      </c>
    </row>
    <row r="63" spans="1:8" ht="14.5" x14ac:dyDescent="0.35">
      <c r="A63" s="26"/>
      <c r="B63" s="28">
        <v>60</v>
      </c>
      <c r="C63" s="28"/>
      <c r="D63" s="63"/>
      <c r="E63" s="32"/>
      <c r="F63" s="32">
        <v>1</v>
      </c>
      <c r="G63" s="47">
        <v>8</v>
      </c>
      <c r="H63" s="12">
        <f t="shared" si="1"/>
        <v>0</v>
      </c>
    </row>
    <row r="64" spans="1:8" ht="14.5" x14ac:dyDescent="0.35">
      <c r="A64" s="26"/>
      <c r="B64" s="28">
        <v>61</v>
      </c>
      <c r="C64" s="28" t="s">
        <v>65</v>
      </c>
      <c r="D64" s="63">
        <v>0.55000000000000004</v>
      </c>
      <c r="E64" s="32"/>
      <c r="F64" s="32">
        <v>1</v>
      </c>
      <c r="G64" s="47">
        <v>4</v>
      </c>
      <c r="H64" s="12">
        <f t="shared" si="1"/>
        <v>0.13750000000000001</v>
      </c>
    </row>
    <row r="65" spans="1:11" ht="14.5" x14ac:dyDescent="0.35">
      <c r="A65" s="26"/>
      <c r="B65" s="28">
        <v>62</v>
      </c>
      <c r="C65" s="28" t="s">
        <v>1311</v>
      </c>
      <c r="D65" s="63">
        <v>0.53</v>
      </c>
      <c r="E65" s="32"/>
      <c r="F65" s="32">
        <v>1</v>
      </c>
      <c r="G65" s="47">
        <v>13</v>
      </c>
      <c r="H65" s="12">
        <f t="shared" si="1"/>
        <v>4.0769230769230773E-2</v>
      </c>
    </row>
    <row r="66" spans="1:11" ht="14.5" x14ac:dyDescent="0.35">
      <c r="A66" s="26"/>
      <c r="B66" s="28">
        <v>63</v>
      </c>
      <c r="C66" s="28" t="s">
        <v>1312</v>
      </c>
      <c r="D66" s="63">
        <v>0.53</v>
      </c>
      <c r="E66" s="32"/>
      <c r="F66" s="32">
        <v>1</v>
      </c>
      <c r="G66" s="47">
        <v>6</v>
      </c>
      <c r="H66" s="12">
        <f t="shared" si="1"/>
        <v>8.8333333333333333E-2</v>
      </c>
    </row>
    <row r="67" spans="1:11" ht="14.5" x14ac:dyDescent="0.35">
      <c r="A67" s="26"/>
      <c r="B67" s="28">
        <v>64</v>
      </c>
      <c r="C67" s="28" t="s">
        <v>68</v>
      </c>
      <c r="D67" s="63">
        <v>1.2</v>
      </c>
      <c r="E67" s="32"/>
      <c r="F67" s="32">
        <v>1</v>
      </c>
      <c r="G67" s="47">
        <v>12</v>
      </c>
      <c r="H67" s="12">
        <f t="shared" si="1"/>
        <v>9.9999999999999992E-2</v>
      </c>
    </row>
    <row r="68" spans="1:11" ht="14.5" x14ac:dyDescent="0.35">
      <c r="A68" s="26"/>
      <c r="B68" s="28">
        <v>65</v>
      </c>
      <c r="C68" s="28" t="s">
        <v>71</v>
      </c>
      <c r="D68" s="63">
        <v>1.1000000000000001</v>
      </c>
      <c r="E68" s="32"/>
      <c r="F68" s="32">
        <v>1</v>
      </c>
      <c r="G68" s="47">
        <v>16</v>
      </c>
      <c r="H68" s="12">
        <f t="shared" ref="H68:H76" si="2">+(D68*F68)/G68</f>
        <v>6.8750000000000006E-2</v>
      </c>
    </row>
    <row r="69" spans="1:11" ht="14.5" x14ac:dyDescent="0.35">
      <c r="A69" s="26"/>
      <c r="B69" s="28">
        <v>66</v>
      </c>
      <c r="C69" s="28" t="s">
        <v>72</v>
      </c>
      <c r="D69" s="63">
        <v>3.05</v>
      </c>
      <c r="E69" s="32"/>
      <c r="F69" s="32">
        <v>0.66</v>
      </c>
      <c r="G69" s="47">
        <v>2</v>
      </c>
      <c r="H69" s="12">
        <f t="shared" si="2"/>
        <v>1.0065</v>
      </c>
    </row>
    <row r="70" spans="1:11" ht="14.5" x14ac:dyDescent="0.35">
      <c r="A70" s="26"/>
      <c r="B70" s="28">
        <v>67</v>
      </c>
      <c r="C70" s="28" t="s">
        <v>73</v>
      </c>
      <c r="D70" s="63">
        <v>2.1</v>
      </c>
      <c r="E70" s="32"/>
      <c r="F70" s="32">
        <v>1</v>
      </c>
      <c r="G70" s="47">
        <v>2</v>
      </c>
      <c r="H70" s="12">
        <f t="shared" si="2"/>
        <v>1.05</v>
      </c>
    </row>
    <row r="71" spans="1:11" ht="14.5" x14ac:dyDescent="0.35">
      <c r="A71" s="26"/>
      <c r="B71" s="28">
        <v>68</v>
      </c>
      <c r="C71" s="28" t="s">
        <v>74</v>
      </c>
      <c r="D71" s="63">
        <v>0.89</v>
      </c>
      <c r="E71" s="32"/>
      <c r="F71" s="32">
        <v>1</v>
      </c>
      <c r="G71" s="47">
        <v>6</v>
      </c>
      <c r="H71" s="12">
        <f t="shared" si="2"/>
        <v>0.14833333333333334</v>
      </c>
    </row>
    <row r="72" spans="1:11" ht="14.5" x14ac:dyDescent="0.35">
      <c r="A72" s="26"/>
      <c r="B72" s="28">
        <v>69</v>
      </c>
      <c r="C72" s="28" t="s">
        <v>75</v>
      </c>
      <c r="D72" s="63">
        <v>1.98</v>
      </c>
      <c r="E72" s="32"/>
      <c r="F72" s="32">
        <v>1</v>
      </c>
      <c r="G72" s="47">
        <v>1</v>
      </c>
      <c r="H72" s="12">
        <f t="shared" si="2"/>
        <v>1.98</v>
      </c>
    </row>
    <row r="73" spans="1:11" ht="14.5" x14ac:dyDescent="0.35">
      <c r="A73" s="26"/>
      <c r="B73" s="28">
        <v>70</v>
      </c>
      <c r="C73" s="28" t="s">
        <v>76</v>
      </c>
      <c r="D73" s="63">
        <v>0.74</v>
      </c>
      <c r="E73" s="32"/>
      <c r="F73" s="32">
        <v>1</v>
      </c>
      <c r="G73" s="47">
        <v>24</v>
      </c>
      <c r="H73" s="12">
        <f t="shared" si="2"/>
        <v>3.0833333333333334E-2</v>
      </c>
    </row>
    <row r="74" spans="1:11" ht="14.5" x14ac:dyDescent="0.35">
      <c r="A74" s="26"/>
      <c r="B74" s="28">
        <v>71</v>
      </c>
      <c r="C74" s="32" t="s">
        <v>77</v>
      </c>
      <c r="D74" s="63">
        <v>50</v>
      </c>
      <c r="E74" s="32"/>
      <c r="F74" s="32">
        <v>1</v>
      </c>
      <c r="G74" s="47">
        <v>52.14</v>
      </c>
      <c r="H74" s="12">
        <f t="shared" si="2"/>
        <v>0.95895665515918682</v>
      </c>
    </row>
    <row r="75" spans="1:11" ht="14.5" x14ac:dyDescent="0.35">
      <c r="A75" s="26"/>
      <c r="B75" s="28">
        <v>72</v>
      </c>
      <c r="C75" s="32" t="s">
        <v>436</v>
      </c>
      <c r="D75" s="63">
        <v>7.87</v>
      </c>
      <c r="E75" s="32"/>
      <c r="F75" s="32">
        <v>1</v>
      </c>
      <c r="G75" s="47">
        <v>2</v>
      </c>
      <c r="H75" s="12">
        <f t="shared" si="2"/>
        <v>3.9350000000000001</v>
      </c>
    </row>
    <row r="76" spans="1:11" ht="14.5" x14ac:dyDescent="0.35">
      <c r="A76" s="26"/>
      <c r="B76" s="28">
        <v>73</v>
      </c>
      <c r="C76" s="32" t="s">
        <v>296</v>
      </c>
      <c r="D76" s="63">
        <v>6.62</v>
      </c>
      <c r="E76" s="32"/>
      <c r="F76" s="32">
        <v>1</v>
      </c>
      <c r="G76" s="47">
        <v>4.3499999999999996</v>
      </c>
      <c r="H76" s="12">
        <f t="shared" si="2"/>
        <v>1.5218390804597703</v>
      </c>
      <c r="I76" s="34" t="s">
        <v>802</v>
      </c>
      <c r="J76" s="83">
        <f>SUM(H4:H76)</f>
        <v>53.8989920547303</v>
      </c>
      <c r="K76" s="34">
        <f>COUNT(H4:H76)</f>
        <v>73</v>
      </c>
    </row>
    <row r="77" spans="1:11" x14ac:dyDescent="0.3">
      <c r="A77" s="25" t="s">
        <v>9</v>
      </c>
      <c r="B77" s="28"/>
      <c r="C77" s="28"/>
      <c r="D77" s="63"/>
      <c r="E77" s="32"/>
      <c r="F77" s="32"/>
      <c r="G77" s="47"/>
      <c r="H77" s="32"/>
    </row>
    <row r="78" spans="1:11" x14ac:dyDescent="0.3">
      <c r="A78" s="25"/>
      <c r="B78" s="28">
        <v>74</v>
      </c>
      <c r="C78" s="37" t="s">
        <v>618</v>
      </c>
      <c r="D78" s="64">
        <v>4.1500000000000004</v>
      </c>
      <c r="E78" s="32"/>
      <c r="F78" s="32">
        <v>1</v>
      </c>
      <c r="G78" s="47">
        <v>1.3</v>
      </c>
      <c r="H78" s="12">
        <f>+(D78*F78)/G78</f>
        <v>3.1923076923076925</v>
      </c>
    </row>
    <row r="79" spans="1:11" x14ac:dyDescent="0.3">
      <c r="A79" s="25"/>
      <c r="B79" s="28">
        <v>75</v>
      </c>
      <c r="C79" s="37" t="s">
        <v>821</v>
      </c>
      <c r="D79" s="64">
        <v>2.5</v>
      </c>
      <c r="E79" s="32"/>
      <c r="F79" s="32">
        <v>1</v>
      </c>
      <c r="G79" s="47">
        <v>1</v>
      </c>
      <c r="H79" s="12">
        <f>+(D79*F79)/G79</f>
        <v>2.5</v>
      </c>
    </row>
    <row r="80" spans="1:11" x14ac:dyDescent="0.3">
      <c r="A80" s="25"/>
      <c r="B80" s="28">
        <v>76</v>
      </c>
      <c r="C80" s="37" t="s">
        <v>1314</v>
      </c>
      <c r="D80" s="64">
        <v>4.45</v>
      </c>
      <c r="E80" s="32"/>
      <c r="F80" s="32">
        <v>1</v>
      </c>
      <c r="G80" s="47">
        <v>2</v>
      </c>
      <c r="H80" s="12">
        <f>+(D80*F80)/G80</f>
        <v>2.2250000000000001</v>
      </c>
      <c r="I80" s="34" t="s">
        <v>297</v>
      </c>
      <c r="J80" s="83">
        <f>SUM(H78:H80)</f>
        <v>7.917307692307693</v>
      </c>
      <c r="K80" s="83">
        <f>COUNT(H78:H80)</f>
        <v>3</v>
      </c>
    </row>
    <row r="81" spans="1:8" x14ac:dyDescent="0.3">
      <c r="A81" s="25" t="s">
        <v>10</v>
      </c>
      <c r="B81" s="28"/>
      <c r="C81" s="28"/>
      <c r="D81" s="63"/>
      <c r="E81" s="32"/>
      <c r="F81" s="32"/>
      <c r="G81" s="47"/>
      <c r="H81" s="32"/>
    </row>
    <row r="82" spans="1:8" x14ac:dyDescent="0.3">
      <c r="A82" s="25"/>
      <c r="B82" s="28">
        <v>77</v>
      </c>
      <c r="C82" s="37" t="s">
        <v>879</v>
      </c>
      <c r="D82" s="66">
        <v>41</v>
      </c>
      <c r="E82" s="32"/>
      <c r="F82" s="32">
        <v>1</v>
      </c>
      <c r="G82" s="47">
        <v>260.70999999999998</v>
      </c>
      <c r="H82" s="12">
        <f t="shared" ref="H82:H113" si="3">+(D82*F82)/G82</f>
        <v>0.15726285911549231</v>
      </c>
    </row>
    <row r="83" spans="1:8" x14ac:dyDescent="0.3">
      <c r="A83" s="25"/>
      <c r="B83" s="28">
        <v>78</v>
      </c>
      <c r="C83" s="37" t="s">
        <v>624</v>
      </c>
      <c r="D83" s="64">
        <v>14.4</v>
      </c>
      <c r="E83" s="32"/>
      <c r="F83" s="32">
        <v>4</v>
      </c>
      <c r="G83" s="47">
        <v>104.29</v>
      </c>
      <c r="H83" s="12">
        <f t="shared" si="3"/>
        <v>0.55230606961357753</v>
      </c>
    </row>
    <row r="84" spans="1:8" x14ac:dyDescent="0.3">
      <c r="A84" s="25"/>
      <c r="B84" s="28">
        <v>79</v>
      </c>
      <c r="C84" s="37" t="s">
        <v>823</v>
      </c>
      <c r="D84" s="64">
        <v>19.5</v>
      </c>
      <c r="E84" s="32"/>
      <c r="F84" s="32">
        <v>2</v>
      </c>
      <c r="G84" s="47">
        <v>104.29</v>
      </c>
      <c r="H84" s="12">
        <f t="shared" si="3"/>
        <v>0.37395723463419311</v>
      </c>
    </row>
    <row r="85" spans="1:8" x14ac:dyDescent="0.3">
      <c r="A85" s="25"/>
      <c r="B85" s="28">
        <v>80</v>
      </c>
      <c r="C85" s="37" t="s">
        <v>824</v>
      </c>
      <c r="D85" s="64">
        <v>19.5</v>
      </c>
      <c r="E85" s="32"/>
      <c r="F85" s="32">
        <v>2</v>
      </c>
      <c r="G85" s="47">
        <v>104.29</v>
      </c>
      <c r="H85" s="12">
        <f t="shared" si="3"/>
        <v>0.37395723463419311</v>
      </c>
    </row>
    <row r="86" spans="1:8" x14ac:dyDescent="0.3">
      <c r="A86" s="25"/>
      <c r="B86" s="28">
        <v>81</v>
      </c>
      <c r="C86" s="37" t="s">
        <v>826</v>
      </c>
      <c r="D86" s="64">
        <v>59</v>
      </c>
      <c r="E86" s="32"/>
      <c r="F86" s="32">
        <v>1</v>
      </c>
      <c r="G86" s="47">
        <v>260.70999999999998</v>
      </c>
      <c r="H86" s="12">
        <f t="shared" si="3"/>
        <v>0.22630508994668408</v>
      </c>
    </row>
    <row r="87" spans="1:8" x14ac:dyDescent="0.3">
      <c r="A87" s="25"/>
      <c r="B87" s="28">
        <v>82</v>
      </c>
      <c r="C87" s="37" t="s">
        <v>880</v>
      </c>
      <c r="D87" s="64">
        <v>34.99</v>
      </c>
      <c r="E87" s="32"/>
      <c r="F87" s="32">
        <v>1</v>
      </c>
      <c r="G87" s="47">
        <v>260.70999999999998</v>
      </c>
      <c r="H87" s="12">
        <f t="shared" si="3"/>
        <v>0.13421042537685554</v>
      </c>
    </row>
    <row r="88" spans="1:8" ht="14.5" x14ac:dyDescent="0.35">
      <c r="A88" s="26"/>
      <c r="B88" s="28">
        <v>83</v>
      </c>
      <c r="C88" s="14" t="s">
        <v>79</v>
      </c>
      <c r="D88" s="67">
        <v>9.6</v>
      </c>
      <c r="E88" s="32"/>
      <c r="F88" s="32">
        <v>2</v>
      </c>
      <c r="G88" s="47">
        <v>52</v>
      </c>
      <c r="H88" s="12">
        <f t="shared" si="3"/>
        <v>0.3692307692307692</v>
      </c>
    </row>
    <row r="89" spans="1:8" ht="14.5" x14ac:dyDescent="0.35">
      <c r="A89" s="26"/>
      <c r="B89" s="28">
        <v>84</v>
      </c>
      <c r="C89" s="14" t="s">
        <v>80</v>
      </c>
      <c r="D89" s="67">
        <v>12.8</v>
      </c>
      <c r="E89" s="32"/>
      <c r="F89" s="32">
        <v>3</v>
      </c>
      <c r="G89" s="47">
        <v>52</v>
      </c>
      <c r="H89" s="12">
        <f t="shared" si="3"/>
        <v>0.73846153846153861</v>
      </c>
    </row>
    <row r="90" spans="1:8" ht="14.5" x14ac:dyDescent="0.35">
      <c r="A90" s="26"/>
      <c r="B90" s="28">
        <v>85</v>
      </c>
      <c r="C90" s="14" t="s">
        <v>81</v>
      </c>
      <c r="D90" s="67">
        <v>29.5</v>
      </c>
      <c r="E90" s="32"/>
      <c r="F90" s="32">
        <v>1</v>
      </c>
      <c r="G90" s="47">
        <v>260.70999999999998</v>
      </c>
      <c r="H90" s="12">
        <f t="shared" si="3"/>
        <v>0.11315254497334204</v>
      </c>
    </row>
    <row r="91" spans="1:8" ht="14.5" x14ac:dyDescent="0.35">
      <c r="A91" s="26"/>
      <c r="B91" s="28">
        <v>86</v>
      </c>
      <c r="C91" s="14" t="s">
        <v>82</v>
      </c>
      <c r="D91" s="67">
        <v>19.5</v>
      </c>
      <c r="E91" s="32"/>
      <c r="F91" s="32">
        <v>2</v>
      </c>
      <c r="G91" s="47">
        <v>104.29</v>
      </c>
      <c r="H91" s="12">
        <f t="shared" si="3"/>
        <v>0.37395723463419311</v>
      </c>
    </row>
    <row r="92" spans="1:8" ht="14.5" x14ac:dyDescent="0.35">
      <c r="A92" s="26"/>
      <c r="B92" s="28">
        <v>87</v>
      </c>
      <c r="C92" s="14" t="s">
        <v>83</v>
      </c>
      <c r="D92" s="67">
        <v>4</v>
      </c>
      <c r="E92" s="32"/>
      <c r="F92" s="32">
        <v>10</v>
      </c>
      <c r="G92" s="47">
        <v>104.29</v>
      </c>
      <c r="H92" s="12">
        <f t="shared" si="3"/>
        <v>0.38354588167609549</v>
      </c>
    </row>
    <row r="93" spans="1:8" ht="14.5" x14ac:dyDescent="0.35">
      <c r="A93" s="26"/>
      <c r="B93" s="28">
        <v>88</v>
      </c>
      <c r="C93" s="14" t="s">
        <v>86</v>
      </c>
      <c r="D93" s="67">
        <v>16</v>
      </c>
      <c r="E93" s="32"/>
      <c r="F93" s="32">
        <v>2</v>
      </c>
      <c r="G93" s="47">
        <v>104.29</v>
      </c>
      <c r="H93" s="12">
        <f t="shared" si="3"/>
        <v>0.30683670534087637</v>
      </c>
    </row>
    <row r="94" spans="1:8" ht="14.5" x14ac:dyDescent="0.35">
      <c r="A94" s="26"/>
      <c r="B94" s="28">
        <v>89</v>
      </c>
      <c r="C94" s="14" t="s">
        <v>446</v>
      </c>
      <c r="D94" s="67">
        <v>15</v>
      </c>
      <c r="E94" s="32"/>
      <c r="F94" s="32">
        <v>2</v>
      </c>
      <c r="G94" s="47">
        <v>156.43</v>
      </c>
      <c r="H94" s="12">
        <f t="shared" si="3"/>
        <v>0.19177907051077159</v>
      </c>
    </row>
    <row r="95" spans="1:8" ht="14.5" x14ac:dyDescent="0.35">
      <c r="A95" s="26"/>
      <c r="B95" s="28">
        <v>90</v>
      </c>
      <c r="C95" s="14" t="s">
        <v>88</v>
      </c>
      <c r="D95" s="67">
        <v>10</v>
      </c>
      <c r="E95" s="32"/>
      <c r="F95" s="32">
        <v>3</v>
      </c>
      <c r="G95" s="47">
        <v>104.29</v>
      </c>
      <c r="H95" s="12">
        <f t="shared" si="3"/>
        <v>0.28765941125707162</v>
      </c>
    </row>
    <row r="96" spans="1:8" ht="14.5" x14ac:dyDescent="0.35">
      <c r="A96" s="26"/>
      <c r="B96" s="28">
        <v>91</v>
      </c>
      <c r="C96" s="14" t="s">
        <v>90</v>
      </c>
      <c r="D96" s="67">
        <v>15</v>
      </c>
      <c r="E96" s="32"/>
      <c r="F96" s="32">
        <v>2</v>
      </c>
      <c r="G96" s="47">
        <v>208.57</v>
      </c>
      <c r="H96" s="12">
        <f t="shared" si="3"/>
        <v>0.14383660162055906</v>
      </c>
    </row>
    <row r="97" spans="1:8" ht="14.5" x14ac:dyDescent="0.35">
      <c r="A97" s="26"/>
      <c r="B97" s="28">
        <v>92</v>
      </c>
      <c r="C97" s="14" t="s">
        <v>93</v>
      </c>
      <c r="D97" s="67">
        <v>12.8</v>
      </c>
      <c r="E97" s="32"/>
      <c r="F97" s="32">
        <v>2</v>
      </c>
      <c r="G97" s="47">
        <v>104.29</v>
      </c>
      <c r="H97" s="12">
        <f t="shared" si="3"/>
        <v>0.24546936427270111</v>
      </c>
    </row>
    <row r="98" spans="1:8" ht="14.5" x14ac:dyDescent="0.35">
      <c r="A98" s="26"/>
      <c r="B98" s="28">
        <v>93</v>
      </c>
      <c r="C98" s="14" t="s">
        <v>94</v>
      </c>
      <c r="D98" s="67">
        <v>68</v>
      </c>
      <c r="E98" s="32"/>
      <c r="F98" s="32">
        <v>1</v>
      </c>
      <c r="G98" s="47">
        <v>521.42999999999995</v>
      </c>
      <c r="H98" s="12">
        <f t="shared" si="3"/>
        <v>0.13041060161479012</v>
      </c>
    </row>
    <row r="99" spans="1:8" ht="14.5" x14ac:dyDescent="0.35">
      <c r="A99" s="26"/>
      <c r="B99" s="28">
        <v>94</v>
      </c>
      <c r="C99" s="14" t="s">
        <v>97</v>
      </c>
      <c r="D99" s="67">
        <v>17.45</v>
      </c>
      <c r="E99" s="32"/>
      <c r="F99" s="32">
        <v>1</v>
      </c>
      <c r="G99" s="47">
        <v>260.70999999999998</v>
      </c>
      <c r="H99" s="12">
        <f t="shared" si="3"/>
        <v>6.6932607111349782E-2</v>
      </c>
    </row>
    <row r="100" spans="1:8" ht="14.5" x14ac:dyDescent="0.35">
      <c r="A100" s="26"/>
      <c r="B100" s="28">
        <v>95</v>
      </c>
      <c r="C100" s="14" t="s">
        <v>98</v>
      </c>
      <c r="D100" s="67">
        <v>69</v>
      </c>
      <c r="E100" s="32"/>
      <c r="F100" s="32">
        <v>1</v>
      </c>
      <c r="G100" s="47">
        <v>260.70999999999998</v>
      </c>
      <c r="H100" s="12">
        <f t="shared" si="3"/>
        <v>0.26466188485290171</v>
      </c>
    </row>
    <row r="101" spans="1:8" ht="14.5" x14ac:dyDescent="0.35">
      <c r="A101" s="26"/>
      <c r="B101" s="28">
        <v>96</v>
      </c>
      <c r="C101" s="32" t="s">
        <v>99</v>
      </c>
      <c r="D101" s="63">
        <v>8</v>
      </c>
      <c r="E101" s="32"/>
      <c r="F101" s="32">
        <v>1</v>
      </c>
      <c r="G101" s="47">
        <v>52</v>
      </c>
      <c r="H101" s="12">
        <f t="shared" si="3"/>
        <v>0.15384615384615385</v>
      </c>
    </row>
    <row r="102" spans="1:8" ht="14.5" x14ac:dyDescent="0.35">
      <c r="A102" s="26"/>
      <c r="B102" s="28">
        <v>97</v>
      </c>
      <c r="C102" s="32" t="s">
        <v>100</v>
      </c>
      <c r="D102" s="63">
        <v>28</v>
      </c>
      <c r="E102" s="32"/>
      <c r="F102" s="32">
        <v>1</v>
      </c>
      <c r="G102" s="47">
        <v>104.29</v>
      </c>
      <c r="H102" s="12">
        <f t="shared" si="3"/>
        <v>0.26848211717326681</v>
      </c>
    </row>
    <row r="103" spans="1:8" ht="14.5" x14ac:dyDescent="0.35">
      <c r="A103" s="26"/>
      <c r="B103" s="28">
        <v>98</v>
      </c>
      <c r="C103" s="32" t="s">
        <v>1316</v>
      </c>
      <c r="D103" s="63">
        <v>28</v>
      </c>
      <c r="E103" s="32"/>
      <c r="F103" s="32">
        <v>1</v>
      </c>
      <c r="G103" s="47">
        <v>52.14</v>
      </c>
      <c r="H103" s="12">
        <f t="shared" si="3"/>
        <v>0.53701572688914456</v>
      </c>
    </row>
    <row r="104" spans="1:8" ht="14.5" x14ac:dyDescent="0.35">
      <c r="A104" s="26"/>
      <c r="B104" s="28">
        <v>99</v>
      </c>
      <c r="C104" s="32" t="s">
        <v>1317</v>
      </c>
      <c r="D104" s="63">
        <v>28</v>
      </c>
      <c r="E104" s="32"/>
      <c r="F104" s="32">
        <v>1</v>
      </c>
      <c r="G104" s="47">
        <v>52.14</v>
      </c>
      <c r="H104" s="12">
        <f t="shared" si="3"/>
        <v>0.53701572688914456</v>
      </c>
    </row>
    <row r="105" spans="1:8" ht="14.5" x14ac:dyDescent="0.35">
      <c r="A105" s="26"/>
      <c r="B105" s="28">
        <v>100</v>
      </c>
      <c r="C105" s="32" t="s">
        <v>102</v>
      </c>
      <c r="D105" s="63">
        <v>17.600000000000001</v>
      </c>
      <c r="E105" s="32"/>
      <c r="F105" s="32">
        <v>1</v>
      </c>
      <c r="G105" s="47">
        <v>104.29</v>
      </c>
      <c r="H105" s="12">
        <f t="shared" si="3"/>
        <v>0.16876018793748201</v>
      </c>
    </row>
    <row r="106" spans="1:8" ht="14.5" x14ac:dyDescent="0.35">
      <c r="A106" s="26"/>
      <c r="B106" s="28">
        <v>101</v>
      </c>
      <c r="C106" s="32" t="s">
        <v>103</v>
      </c>
      <c r="D106" s="63">
        <v>7.5</v>
      </c>
      <c r="E106" s="32"/>
      <c r="F106" s="32">
        <v>1</v>
      </c>
      <c r="G106" s="47">
        <v>52</v>
      </c>
      <c r="H106" s="12">
        <f t="shared" si="3"/>
        <v>0.14423076923076922</v>
      </c>
    </row>
    <row r="107" spans="1:8" ht="14.5" x14ac:dyDescent="0.35">
      <c r="A107" s="26"/>
      <c r="B107" s="28">
        <v>102</v>
      </c>
      <c r="C107" s="14" t="s">
        <v>104</v>
      </c>
      <c r="D107" s="67">
        <v>6.4</v>
      </c>
      <c r="E107" s="32"/>
      <c r="F107" s="32">
        <v>2</v>
      </c>
      <c r="G107" s="47">
        <v>521.42999999999995</v>
      </c>
      <c r="H107" s="12">
        <f t="shared" si="3"/>
        <v>2.4547877951019315E-2</v>
      </c>
    </row>
    <row r="108" spans="1:8" ht="14.5" x14ac:dyDescent="0.35">
      <c r="A108" s="26"/>
      <c r="B108" s="28">
        <v>103</v>
      </c>
      <c r="C108" s="14" t="s">
        <v>1318</v>
      </c>
      <c r="D108" s="67">
        <v>17.5</v>
      </c>
      <c r="E108" s="32"/>
      <c r="F108" s="32">
        <v>1</v>
      </c>
      <c r="G108" s="47">
        <v>104.28</v>
      </c>
      <c r="H108" s="12">
        <f t="shared" si="3"/>
        <v>0.16781741465285768</v>
      </c>
    </row>
    <row r="109" spans="1:8" ht="14.5" x14ac:dyDescent="0.35">
      <c r="A109" s="26"/>
      <c r="B109" s="28">
        <v>104</v>
      </c>
      <c r="C109" s="14" t="s">
        <v>1315</v>
      </c>
      <c r="D109" s="67">
        <v>10.5</v>
      </c>
      <c r="E109" s="32"/>
      <c r="F109" s="32">
        <v>1</v>
      </c>
      <c r="G109" s="47">
        <v>260.70999999999998</v>
      </c>
      <c r="H109" s="12">
        <f t="shared" si="3"/>
        <v>4.0274634651528522E-2</v>
      </c>
    </row>
    <row r="110" spans="1:8" ht="14.5" x14ac:dyDescent="0.35">
      <c r="A110" s="26"/>
      <c r="B110" s="28">
        <v>105</v>
      </c>
      <c r="C110" s="14" t="s">
        <v>106</v>
      </c>
      <c r="D110" s="67">
        <v>17.5</v>
      </c>
      <c r="E110" s="32"/>
      <c r="F110" s="32">
        <v>1</v>
      </c>
      <c r="G110" s="47">
        <v>104.28</v>
      </c>
      <c r="H110" s="12">
        <f t="shared" si="3"/>
        <v>0.16781741465285768</v>
      </c>
    </row>
    <row r="111" spans="1:8" ht="14.5" x14ac:dyDescent="0.35">
      <c r="A111" s="26"/>
      <c r="B111" s="28">
        <v>106</v>
      </c>
      <c r="C111" s="14" t="s">
        <v>107</v>
      </c>
      <c r="D111" s="67">
        <v>13.65</v>
      </c>
      <c r="E111" s="32"/>
      <c r="F111" s="32">
        <v>1</v>
      </c>
      <c r="G111" s="47">
        <v>104.28</v>
      </c>
      <c r="H111" s="12">
        <f t="shared" si="3"/>
        <v>0.130897583429229</v>
      </c>
    </row>
    <row r="112" spans="1:8" ht="14.5" x14ac:dyDescent="0.35">
      <c r="A112" s="26"/>
      <c r="B112" s="28">
        <v>107</v>
      </c>
      <c r="C112" s="14" t="s">
        <v>1493</v>
      </c>
      <c r="D112" s="67">
        <v>8</v>
      </c>
      <c r="E112" s="32"/>
      <c r="F112" s="32">
        <v>2</v>
      </c>
      <c r="G112" s="47">
        <v>521.42999999999995</v>
      </c>
      <c r="H112" s="12">
        <f t="shared" si="3"/>
        <v>3.0684847438774143E-2</v>
      </c>
    </row>
    <row r="113" spans="1:11" ht="14.5" x14ac:dyDescent="0.35">
      <c r="A113" s="26"/>
      <c r="B113" s="28">
        <v>108</v>
      </c>
      <c r="C113" s="14" t="s">
        <v>109</v>
      </c>
      <c r="D113" s="67">
        <v>12</v>
      </c>
      <c r="E113" s="32"/>
      <c r="F113" s="32">
        <v>2</v>
      </c>
      <c r="G113" s="47">
        <v>260.70999999999998</v>
      </c>
      <c r="H113" s="12">
        <f t="shared" si="3"/>
        <v>9.2056307774922339E-2</v>
      </c>
      <c r="I113" s="28" t="s">
        <v>10</v>
      </c>
      <c r="J113" s="83">
        <f>SUM(H82:H113)</f>
        <v>7.8973798913951061</v>
      </c>
      <c r="K113" s="34">
        <f>COUNT(H82:H113)</f>
        <v>32</v>
      </c>
    </row>
    <row r="114" spans="1:11" x14ac:dyDescent="0.3">
      <c r="A114" s="25" t="s">
        <v>11</v>
      </c>
      <c r="B114" s="28"/>
      <c r="C114" s="28"/>
      <c r="D114" s="63"/>
      <c r="E114" s="32"/>
      <c r="F114" s="32"/>
      <c r="G114" s="47"/>
      <c r="H114" s="32"/>
    </row>
    <row r="115" spans="1:11" x14ac:dyDescent="0.3">
      <c r="A115" s="25"/>
      <c r="B115" s="28">
        <v>109</v>
      </c>
      <c r="C115" s="37" t="s">
        <v>881</v>
      </c>
      <c r="D115" s="64">
        <f>'Single Male'!E135</f>
        <v>7.382650599999999</v>
      </c>
      <c r="E115" s="32"/>
      <c r="F115" s="32">
        <v>1</v>
      </c>
      <c r="G115" s="47">
        <v>1</v>
      </c>
      <c r="H115" s="12">
        <f t="shared" ref="H115:H120" si="4">+(D115*F115)/G115</f>
        <v>7.382650599999999</v>
      </c>
    </row>
    <row r="116" spans="1:11" ht="14.5" x14ac:dyDescent="0.35">
      <c r="A116" s="26"/>
      <c r="B116" s="28">
        <v>110</v>
      </c>
      <c r="C116" s="14" t="s">
        <v>110</v>
      </c>
      <c r="D116" s="67">
        <v>153.22222222222223</v>
      </c>
      <c r="E116" s="32"/>
      <c r="F116" s="32">
        <v>1</v>
      </c>
      <c r="G116" s="47">
        <v>1</v>
      </c>
      <c r="H116" s="12">
        <v>153.22222222222223</v>
      </c>
    </row>
    <row r="117" spans="1:11" ht="14.5" x14ac:dyDescent="0.35">
      <c r="A117" s="26"/>
      <c r="B117" s="28">
        <v>111</v>
      </c>
      <c r="C117" s="14" t="s">
        <v>111</v>
      </c>
      <c r="D117" s="67">
        <f>'Single Male'!E134</f>
        <v>5.955829099999999</v>
      </c>
      <c r="E117" s="32"/>
      <c r="F117" s="32">
        <v>1</v>
      </c>
      <c r="G117" s="47">
        <v>1</v>
      </c>
      <c r="H117" s="12">
        <f t="shared" si="4"/>
        <v>5.955829099999999</v>
      </c>
    </row>
    <row r="118" spans="1:11" ht="14.5" x14ac:dyDescent="0.35">
      <c r="A118" s="26"/>
      <c r="B118" s="28">
        <v>112</v>
      </c>
      <c r="C118" s="14" t="s">
        <v>112</v>
      </c>
      <c r="D118" s="53">
        <f>'Single Male'!E136</f>
        <v>1.323</v>
      </c>
      <c r="E118" s="32"/>
      <c r="F118" s="32">
        <v>1</v>
      </c>
      <c r="G118" s="47">
        <v>1</v>
      </c>
      <c r="H118" s="12">
        <f t="shared" si="4"/>
        <v>1.323</v>
      </c>
    </row>
    <row r="119" spans="1:11" ht="14.5" x14ac:dyDescent="0.35">
      <c r="A119" s="26"/>
      <c r="B119" s="28">
        <v>113</v>
      </c>
      <c r="C119" s="14" t="s">
        <v>1309</v>
      </c>
      <c r="D119" s="67">
        <f>'Single Male'!E137</f>
        <v>13.513380399999999</v>
      </c>
      <c r="E119" s="32"/>
      <c r="F119" s="32">
        <v>1</v>
      </c>
      <c r="G119" s="47">
        <v>1</v>
      </c>
      <c r="H119" s="12">
        <f t="shared" si="4"/>
        <v>13.513380399999999</v>
      </c>
    </row>
    <row r="120" spans="1:11" ht="14.5" x14ac:dyDescent="0.35">
      <c r="A120" s="26"/>
      <c r="B120" s="28">
        <v>114</v>
      </c>
      <c r="C120" s="14" t="s">
        <v>114</v>
      </c>
      <c r="D120" s="67">
        <f>'Single Male'!E138</f>
        <v>150</v>
      </c>
      <c r="E120" s="32"/>
      <c r="F120" s="32">
        <v>1</v>
      </c>
      <c r="G120" s="47">
        <v>52.14</v>
      </c>
      <c r="H120" s="12">
        <f t="shared" si="4"/>
        <v>2.8768699654775602</v>
      </c>
      <c r="I120" s="34" t="s">
        <v>11</v>
      </c>
      <c r="J120" s="83">
        <f>SUM(H115:H120)</f>
        <v>184.27395228769979</v>
      </c>
      <c r="K120" s="34">
        <f>COUNT(H115:H120)</f>
        <v>6</v>
      </c>
    </row>
    <row r="121" spans="1:11" x14ac:dyDescent="0.3">
      <c r="A121" s="25" t="s">
        <v>12</v>
      </c>
      <c r="B121" s="28"/>
      <c r="C121" s="28"/>
      <c r="D121" s="63"/>
      <c r="E121" s="32"/>
      <c r="F121" s="32"/>
      <c r="G121" s="47"/>
      <c r="H121" s="32"/>
    </row>
    <row r="122" spans="1:11" x14ac:dyDescent="0.3">
      <c r="A122" s="25"/>
      <c r="B122" s="28">
        <v>115</v>
      </c>
      <c r="C122" s="37" t="s">
        <v>828</v>
      </c>
      <c r="D122" s="64">
        <v>13.5</v>
      </c>
      <c r="E122" s="32"/>
      <c r="F122" s="32">
        <v>1</v>
      </c>
      <c r="G122" s="47">
        <v>1042.8599999999999</v>
      </c>
      <c r="H122" s="12">
        <f t="shared" ref="H122:H153" si="5">+(D122*F122)/G122</f>
        <v>1.2945170013232843E-2</v>
      </c>
    </row>
    <row r="123" spans="1:11" ht="14.5" x14ac:dyDescent="0.35">
      <c r="A123" s="26"/>
      <c r="B123" s="28">
        <v>116</v>
      </c>
      <c r="C123" s="37" t="s">
        <v>829</v>
      </c>
      <c r="D123" s="64">
        <v>2.98</v>
      </c>
      <c r="E123" s="32"/>
      <c r="F123" s="32">
        <v>1</v>
      </c>
      <c r="G123" s="47">
        <v>1042.8599999999999</v>
      </c>
      <c r="H123" s="12">
        <f t="shared" si="5"/>
        <v>2.857526417735842E-3</v>
      </c>
    </row>
    <row r="124" spans="1:11" ht="14.5" x14ac:dyDescent="0.35">
      <c r="A124" s="26"/>
      <c r="B124" s="28">
        <v>117</v>
      </c>
      <c r="C124" s="37" t="s">
        <v>830</v>
      </c>
      <c r="D124" s="64">
        <v>9.99</v>
      </c>
      <c r="E124" s="32"/>
      <c r="F124" s="32">
        <v>1</v>
      </c>
      <c r="G124" s="47">
        <v>1042.8599999999999</v>
      </c>
      <c r="H124" s="12">
        <f t="shared" si="5"/>
        <v>9.5794258097923034E-3</v>
      </c>
    </row>
    <row r="125" spans="1:11" ht="14.5" x14ac:dyDescent="0.35">
      <c r="A125" s="26"/>
      <c r="B125" s="28">
        <v>118</v>
      </c>
      <c r="C125" s="37" t="s">
        <v>1297</v>
      </c>
      <c r="D125" s="64">
        <v>9.99</v>
      </c>
      <c r="E125" s="32"/>
      <c r="F125" s="32">
        <v>1</v>
      </c>
      <c r="G125" s="47">
        <v>260.70999999999998</v>
      </c>
      <c r="H125" s="12">
        <f t="shared" si="5"/>
        <v>3.8318438111311422E-2</v>
      </c>
    </row>
    <row r="126" spans="1:11" ht="14.5" x14ac:dyDescent="0.35">
      <c r="A126" s="26"/>
      <c r="B126" s="28">
        <v>119</v>
      </c>
      <c r="C126" s="37" t="s">
        <v>1298</v>
      </c>
      <c r="D126" s="64">
        <v>9.99</v>
      </c>
      <c r="E126" s="32"/>
      <c r="F126" s="32">
        <v>1</v>
      </c>
      <c r="G126" s="47">
        <v>104.29</v>
      </c>
      <c r="H126" s="12">
        <f t="shared" si="5"/>
        <v>9.5790583948604846E-2</v>
      </c>
    </row>
    <row r="127" spans="1:11" ht="14.5" x14ac:dyDescent="0.35">
      <c r="A127" s="26"/>
      <c r="B127" s="28">
        <v>120</v>
      </c>
      <c r="C127" s="37" t="s">
        <v>1401</v>
      </c>
      <c r="D127" s="64">
        <v>1.2</v>
      </c>
      <c r="E127" s="32"/>
      <c r="F127" s="32">
        <v>1</v>
      </c>
      <c r="G127" s="47">
        <v>1042.8599999999999</v>
      </c>
      <c r="H127" s="12">
        <f t="shared" si="5"/>
        <v>1.1506817789540304E-3</v>
      </c>
    </row>
    <row r="128" spans="1:11" ht="14.5" x14ac:dyDescent="0.35">
      <c r="A128" s="26"/>
      <c r="B128" s="28">
        <v>121</v>
      </c>
      <c r="C128" s="37" t="s">
        <v>1319</v>
      </c>
      <c r="D128" s="64">
        <v>64.989999999999995</v>
      </c>
      <c r="E128" s="32"/>
      <c r="F128" s="32">
        <v>1</v>
      </c>
      <c r="G128" s="47">
        <v>521.42999999999995</v>
      </c>
      <c r="H128" s="12">
        <f t="shared" si="5"/>
        <v>0.12463801469037071</v>
      </c>
    </row>
    <row r="129" spans="1:8" ht="14.5" x14ac:dyDescent="0.35">
      <c r="A129" s="26"/>
      <c r="B129" s="28">
        <v>122</v>
      </c>
      <c r="C129" s="37" t="s">
        <v>1320</v>
      </c>
      <c r="D129" s="64">
        <v>64.989999999999995</v>
      </c>
      <c r="E129" s="32"/>
      <c r="F129" s="32">
        <v>1</v>
      </c>
      <c r="G129" s="47">
        <v>1042.8599999999999</v>
      </c>
      <c r="H129" s="12">
        <f t="shared" si="5"/>
        <v>6.2319007345185355E-2</v>
      </c>
    </row>
    <row r="130" spans="1:8" ht="14.5" x14ac:dyDescent="0.35">
      <c r="A130" s="26"/>
      <c r="B130" s="28">
        <v>123</v>
      </c>
      <c r="C130" s="37" t="s">
        <v>831</v>
      </c>
      <c r="D130" s="64">
        <v>6.5</v>
      </c>
      <c r="E130" s="32"/>
      <c r="F130" s="32">
        <v>3</v>
      </c>
      <c r="G130" s="47">
        <v>52.14</v>
      </c>
      <c r="H130" s="12">
        <f t="shared" si="5"/>
        <v>0.37399309551208287</v>
      </c>
    </row>
    <row r="131" spans="1:8" ht="14.5" x14ac:dyDescent="0.35">
      <c r="A131" s="26"/>
      <c r="B131" s="28">
        <v>124</v>
      </c>
      <c r="C131" s="37" t="s">
        <v>1299</v>
      </c>
      <c r="D131" s="64">
        <v>20</v>
      </c>
      <c r="E131" s="32"/>
      <c r="F131" s="32">
        <v>1</v>
      </c>
      <c r="G131" s="47">
        <v>260.70999999999998</v>
      </c>
      <c r="H131" s="12">
        <f t="shared" si="5"/>
        <v>7.6713589812435284E-2</v>
      </c>
    </row>
    <row r="132" spans="1:8" ht="14.5" x14ac:dyDescent="0.35">
      <c r="A132" s="26"/>
      <c r="B132" s="28">
        <v>125</v>
      </c>
      <c r="C132" s="37" t="s">
        <v>1402</v>
      </c>
      <c r="D132" s="64">
        <v>30</v>
      </c>
      <c r="E132" s="32"/>
      <c r="F132" s="32">
        <v>1</v>
      </c>
      <c r="G132" s="47">
        <v>1042.8599999999999</v>
      </c>
      <c r="H132" s="12">
        <f t="shared" si="5"/>
        <v>2.8767044473850759E-2</v>
      </c>
    </row>
    <row r="133" spans="1:8" ht="14.5" x14ac:dyDescent="0.35">
      <c r="A133" s="26"/>
      <c r="B133" s="28">
        <v>126</v>
      </c>
      <c r="C133" s="37" t="s">
        <v>379</v>
      </c>
      <c r="D133" s="64">
        <v>7.99</v>
      </c>
      <c r="E133" s="32"/>
      <c r="F133" s="32">
        <v>1</v>
      </c>
      <c r="G133" s="47">
        <v>521.42999999999995</v>
      </c>
      <c r="H133" s="12">
        <f t="shared" si="5"/>
        <v>1.5323245689737839E-2</v>
      </c>
    </row>
    <row r="134" spans="1:8" ht="14.5" x14ac:dyDescent="0.35">
      <c r="A134" s="26"/>
      <c r="B134" s="28">
        <v>127</v>
      </c>
      <c r="C134" s="37" t="s">
        <v>1403</v>
      </c>
      <c r="D134" s="64">
        <v>14.99</v>
      </c>
      <c r="E134" s="32"/>
      <c r="F134" s="32">
        <v>2</v>
      </c>
      <c r="G134" s="47">
        <v>521.42999999999995</v>
      </c>
      <c r="H134" s="12">
        <f t="shared" si="5"/>
        <v>5.7495732888403053E-2</v>
      </c>
    </row>
    <row r="135" spans="1:8" ht="14.5" x14ac:dyDescent="0.35">
      <c r="A135" s="26"/>
      <c r="B135" s="28">
        <v>128</v>
      </c>
      <c r="C135" s="37" t="s">
        <v>832</v>
      </c>
      <c r="D135" s="64">
        <v>10</v>
      </c>
      <c r="E135" s="32"/>
      <c r="F135" s="32">
        <v>4</v>
      </c>
      <c r="G135" s="47">
        <v>260.70999999999998</v>
      </c>
      <c r="H135" s="12">
        <f t="shared" si="5"/>
        <v>0.15342717962487057</v>
      </c>
    </row>
    <row r="136" spans="1:8" ht="14.5" x14ac:dyDescent="0.35">
      <c r="A136" s="26"/>
      <c r="B136" s="28">
        <v>129</v>
      </c>
      <c r="C136" s="37" t="s">
        <v>468</v>
      </c>
      <c r="D136" s="64">
        <v>18</v>
      </c>
      <c r="E136" s="32"/>
      <c r="F136" s="32">
        <v>1</v>
      </c>
      <c r="G136" s="47">
        <v>521.42999999999995</v>
      </c>
      <c r="H136" s="12">
        <f t="shared" si="5"/>
        <v>3.4520453368620911E-2</v>
      </c>
    </row>
    <row r="137" spans="1:8" ht="14.5" x14ac:dyDescent="0.35">
      <c r="A137" s="26"/>
      <c r="B137" s="28">
        <v>130</v>
      </c>
      <c r="C137" s="37" t="s">
        <v>133</v>
      </c>
      <c r="D137" s="64">
        <v>19.989999999999998</v>
      </c>
      <c r="E137" s="32"/>
      <c r="F137" s="32">
        <v>2</v>
      </c>
      <c r="G137" s="47">
        <v>156.43</v>
      </c>
      <c r="H137" s="12">
        <f t="shared" si="5"/>
        <v>0.25557757463402159</v>
      </c>
    </row>
    <row r="138" spans="1:8" ht="14.5" x14ac:dyDescent="0.35">
      <c r="A138" s="26"/>
      <c r="B138" s="28">
        <v>131</v>
      </c>
      <c r="C138" s="37" t="s">
        <v>134</v>
      </c>
      <c r="D138" s="64">
        <v>1.2</v>
      </c>
      <c r="E138" s="32"/>
      <c r="F138" s="32">
        <v>6</v>
      </c>
      <c r="G138" s="47">
        <v>260.70999999999998</v>
      </c>
      <c r="H138" s="12">
        <f t="shared" si="5"/>
        <v>2.7616892332476696E-2</v>
      </c>
    </row>
    <row r="139" spans="1:8" ht="14.5" x14ac:dyDescent="0.35">
      <c r="A139" s="26"/>
      <c r="B139" s="28">
        <v>132</v>
      </c>
      <c r="C139" s="37" t="s">
        <v>1404</v>
      </c>
      <c r="D139" s="64">
        <v>1.2</v>
      </c>
      <c r="E139" s="32"/>
      <c r="F139" s="32">
        <v>1</v>
      </c>
      <c r="G139" s="47">
        <v>1042.8599999999999</v>
      </c>
      <c r="H139" s="12">
        <f t="shared" si="5"/>
        <v>1.1506817789540304E-3</v>
      </c>
    </row>
    <row r="140" spans="1:8" ht="14.5" x14ac:dyDescent="0.35">
      <c r="A140" s="26"/>
      <c r="B140" s="28">
        <v>133</v>
      </c>
      <c r="C140" s="37" t="s">
        <v>135</v>
      </c>
      <c r="D140" s="66">
        <v>22.99</v>
      </c>
      <c r="E140" s="32"/>
      <c r="F140" s="32">
        <v>1</v>
      </c>
      <c r="G140" s="47">
        <v>1042.8599999999999</v>
      </c>
      <c r="H140" s="12">
        <f t="shared" si="5"/>
        <v>2.2045145081794296E-2</v>
      </c>
    </row>
    <row r="141" spans="1:8" ht="14.5" x14ac:dyDescent="0.35">
      <c r="A141" s="26"/>
      <c r="B141" s="28">
        <v>134</v>
      </c>
      <c r="C141" s="37" t="s">
        <v>472</v>
      </c>
      <c r="D141" s="64">
        <v>3.99</v>
      </c>
      <c r="E141" s="32"/>
      <c r="F141" s="32">
        <v>1</v>
      </c>
      <c r="G141" s="47">
        <v>1042.8599999999999</v>
      </c>
      <c r="H141" s="12">
        <f t="shared" si="5"/>
        <v>3.8260169150221512E-3</v>
      </c>
    </row>
    <row r="142" spans="1:8" ht="14.5" x14ac:dyDescent="0.35">
      <c r="A142" s="26"/>
      <c r="B142" s="28">
        <v>135</v>
      </c>
      <c r="C142" s="37" t="s">
        <v>833</v>
      </c>
      <c r="D142" s="64">
        <v>4.99</v>
      </c>
      <c r="E142" s="32"/>
      <c r="F142" s="32">
        <v>1</v>
      </c>
      <c r="G142" s="47">
        <v>1042.8599999999999</v>
      </c>
      <c r="H142" s="12">
        <f t="shared" si="5"/>
        <v>4.7849183974838436E-3</v>
      </c>
    </row>
    <row r="143" spans="1:8" ht="14.5" x14ac:dyDescent="0.35">
      <c r="A143" s="26"/>
      <c r="B143" s="28">
        <v>136</v>
      </c>
      <c r="C143" s="37" t="s">
        <v>834</v>
      </c>
      <c r="D143" s="64">
        <v>3.99</v>
      </c>
      <c r="E143" s="32"/>
      <c r="F143" s="32">
        <v>2</v>
      </c>
      <c r="G143" s="47">
        <v>156.43</v>
      </c>
      <c r="H143" s="12">
        <f t="shared" si="5"/>
        <v>5.1013232755865244E-2</v>
      </c>
    </row>
    <row r="144" spans="1:8" ht="14.5" x14ac:dyDescent="0.35">
      <c r="A144" s="26"/>
      <c r="B144" s="28">
        <v>137</v>
      </c>
      <c r="C144" s="37" t="s">
        <v>835</v>
      </c>
      <c r="D144" s="64">
        <v>5.99</v>
      </c>
      <c r="E144" s="32"/>
      <c r="F144" s="32">
        <v>2</v>
      </c>
      <c r="G144" s="47">
        <v>156.43</v>
      </c>
      <c r="H144" s="12">
        <f t="shared" si="5"/>
        <v>7.658377549063479E-2</v>
      </c>
    </row>
    <row r="145" spans="1:8" ht="14.5" x14ac:dyDescent="0.35">
      <c r="A145" s="26"/>
      <c r="B145" s="28">
        <v>138</v>
      </c>
      <c r="C145" s="37" t="s">
        <v>137</v>
      </c>
      <c r="D145" s="64">
        <v>5.99</v>
      </c>
      <c r="E145" s="32"/>
      <c r="F145" s="32">
        <v>2</v>
      </c>
      <c r="G145" s="47">
        <v>156.43</v>
      </c>
      <c r="H145" s="12">
        <f t="shared" si="5"/>
        <v>7.658377549063479E-2</v>
      </c>
    </row>
    <row r="146" spans="1:8" ht="14.5" x14ac:dyDescent="0.35">
      <c r="A146" s="26"/>
      <c r="B146" s="28">
        <v>139</v>
      </c>
      <c r="C146" s="37" t="s">
        <v>479</v>
      </c>
      <c r="D146" s="64">
        <v>4.99</v>
      </c>
      <c r="E146" s="32"/>
      <c r="F146" s="32">
        <v>1</v>
      </c>
      <c r="G146" s="47">
        <v>1042.8599999999999</v>
      </c>
      <c r="H146" s="12">
        <f t="shared" si="5"/>
        <v>4.7849183974838436E-3</v>
      </c>
    </row>
    <row r="147" spans="1:8" ht="14.5" x14ac:dyDescent="0.35">
      <c r="A147" s="26"/>
      <c r="B147" s="28">
        <v>140</v>
      </c>
      <c r="C147" s="37" t="s">
        <v>138</v>
      </c>
      <c r="D147" s="64">
        <v>9.99</v>
      </c>
      <c r="E147" s="32"/>
      <c r="F147" s="32">
        <v>1</v>
      </c>
      <c r="G147" s="47">
        <v>1042.8599999999999</v>
      </c>
      <c r="H147" s="12">
        <f t="shared" si="5"/>
        <v>9.5794258097923034E-3</v>
      </c>
    </row>
    <row r="148" spans="1:8" ht="14.5" x14ac:dyDescent="0.35">
      <c r="A148" s="26"/>
      <c r="B148" s="28">
        <v>141</v>
      </c>
      <c r="C148" s="37" t="s">
        <v>1405</v>
      </c>
      <c r="D148" s="64">
        <v>1.2</v>
      </c>
      <c r="E148" s="32"/>
      <c r="F148" s="32">
        <v>1</v>
      </c>
      <c r="G148" s="47">
        <v>1042.8599999999999</v>
      </c>
      <c r="H148" s="12">
        <f t="shared" si="5"/>
        <v>1.1506817789540304E-3</v>
      </c>
    </row>
    <row r="149" spans="1:8" ht="14.5" x14ac:dyDescent="0.35">
      <c r="A149" s="26"/>
      <c r="B149" s="28">
        <v>142</v>
      </c>
      <c r="C149" s="33" t="s">
        <v>836</v>
      </c>
      <c r="D149" s="64">
        <v>17.989999999999998</v>
      </c>
      <c r="E149" s="32"/>
      <c r="F149" s="32">
        <v>1</v>
      </c>
      <c r="G149" s="47">
        <v>260.70999999999998</v>
      </c>
      <c r="H149" s="12">
        <f t="shared" si="5"/>
        <v>6.9003874036285523E-2</v>
      </c>
    </row>
    <row r="150" spans="1:8" ht="14.5" x14ac:dyDescent="0.35">
      <c r="A150" s="26"/>
      <c r="B150" s="28">
        <v>143</v>
      </c>
      <c r="C150" s="37" t="s">
        <v>837</v>
      </c>
      <c r="D150" s="64">
        <v>29.99</v>
      </c>
      <c r="E150" s="32"/>
      <c r="F150" s="32">
        <v>1</v>
      </c>
      <c r="G150" s="47">
        <v>365</v>
      </c>
      <c r="H150" s="12">
        <f t="shared" si="5"/>
        <v>8.2164383561643836E-2</v>
      </c>
    </row>
    <row r="151" spans="1:8" ht="14.5" x14ac:dyDescent="0.35">
      <c r="A151" s="26"/>
      <c r="B151" s="28">
        <v>144</v>
      </c>
      <c r="C151" s="37" t="s">
        <v>481</v>
      </c>
      <c r="D151" s="64">
        <v>9</v>
      </c>
      <c r="E151" s="32"/>
      <c r="F151" s="32">
        <v>1</v>
      </c>
      <c r="G151" s="47">
        <v>104.29</v>
      </c>
      <c r="H151" s="12">
        <f t="shared" si="5"/>
        <v>8.6297823377121483E-2</v>
      </c>
    </row>
    <row r="152" spans="1:8" ht="14.5" x14ac:dyDescent="0.35">
      <c r="A152" s="26"/>
      <c r="B152" s="28">
        <v>145</v>
      </c>
      <c r="C152" s="37" t="s">
        <v>838</v>
      </c>
      <c r="D152" s="64">
        <v>9.99</v>
      </c>
      <c r="E152" s="32"/>
      <c r="F152" s="32">
        <v>1</v>
      </c>
      <c r="G152" s="47">
        <v>1042.8599999999999</v>
      </c>
      <c r="H152" s="12">
        <f t="shared" si="5"/>
        <v>9.5794258097923034E-3</v>
      </c>
    </row>
    <row r="153" spans="1:8" ht="14.5" x14ac:dyDescent="0.35">
      <c r="A153" s="26"/>
      <c r="B153" s="28">
        <v>146</v>
      </c>
      <c r="C153" s="37" t="s">
        <v>484</v>
      </c>
      <c r="D153" s="64">
        <v>7.99</v>
      </c>
      <c r="E153" s="32"/>
      <c r="F153" s="32">
        <v>1</v>
      </c>
      <c r="G153" s="47">
        <v>521.42999999999995</v>
      </c>
      <c r="H153" s="12">
        <f t="shared" si="5"/>
        <v>1.5323245689737839E-2</v>
      </c>
    </row>
    <row r="154" spans="1:8" ht="14.5" x14ac:dyDescent="0.35">
      <c r="A154" s="26"/>
      <c r="B154" s="28">
        <v>147</v>
      </c>
      <c r="C154" s="37" t="s">
        <v>839</v>
      </c>
      <c r="D154" s="64">
        <v>7.99</v>
      </c>
      <c r="E154" s="32"/>
      <c r="F154" s="32">
        <v>1</v>
      </c>
      <c r="G154" s="47">
        <v>521.42999999999995</v>
      </c>
      <c r="H154" s="12">
        <f t="shared" ref="H154:H185" si="6">+(D154*F154)/G154</f>
        <v>1.5323245689737839E-2</v>
      </c>
    </row>
    <row r="155" spans="1:8" ht="14.5" x14ac:dyDescent="0.35">
      <c r="A155" s="26"/>
      <c r="B155" s="28">
        <v>148</v>
      </c>
      <c r="C155" s="37" t="s">
        <v>490</v>
      </c>
      <c r="D155" s="64">
        <v>3.5</v>
      </c>
      <c r="E155" s="32"/>
      <c r="F155" s="32">
        <v>1</v>
      </c>
      <c r="G155" s="47">
        <v>1042.8599999999999</v>
      </c>
      <c r="H155" s="12">
        <f t="shared" si="6"/>
        <v>3.3561551886159219E-3</v>
      </c>
    </row>
    <row r="156" spans="1:8" ht="14.5" x14ac:dyDescent="0.35">
      <c r="A156" s="26"/>
      <c r="B156" s="28">
        <v>149</v>
      </c>
      <c r="C156" s="37" t="s">
        <v>373</v>
      </c>
      <c r="D156" s="64">
        <v>1.2</v>
      </c>
      <c r="E156" s="32"/>
      <c r="F156" s="32">
        <v>1</v>
      </c>
      <c r="G156" s="47">
        <v>521.42999999999995</v>
      </c>
      <c r="H156" s="12">
        <f t="shared" si="6"/>
        <v>2.3013635579080607E-3</v>
      </c>
    </row>
    <row r="157" spans="1:8" ht="14.5" x14ac:dyDescent="0.35">
      <c r="A157" s="26"/>
      <c r="B157" s="28">
        <v>150</v>
      </c>
      <c r="C157" s="37" t="s">
        <v>487</v>
      </c>
      <c r="D157" s="64">
        <v>9.99</v>
      </c>
      <c r="E157" s="32"/>
      <c r="F157" s="32">
        <v>1</v>
      </c>
      <c r="G157" s="47">
        <v>521.42999999999995</v>
      </c>
      <c r="H157" s="12">
        <f t="shared" si="6"/>
        <v>1.9158851619584607E-2</v>
      </c>
    </row>
    <row r="158" spans="1:8" ht="14.5" x14ac:dyDescent="0.35">
      <c r="A158" s="26"/>
      <c r="B158" s="28">
        <v>151</v>
      </c>
      <c r="C158" s="37" t="s">
        <v>489</v>
      </c>
      <c r="D158" s="64">
        <v>1.89</v>
      </c>
      <c r="E158" s="32"/>
      <c r="F158" s="32">
        <v>1</v>
      </c>
      <c r="G158" s="47">
        <v>782.14</v>
      </c>
      <c r="H158" s="12">
        <f t="shared" si="6"/>
        <v>2.4164471833687065E-3</v>
      </c>
    </row>
    <row r="159" spans="1:8" ht="14.5" x14ac:dyDescent="0.35">
      <c r="A159" s="26"/>
      <c r="B159" s="28">
        <v>152</v>
      </c>
      <c r="C159" s="37" t="s">
        <v>1406</v>
      </c>
      <c r="D159" s="64">
        <v>1.49</v>
      </c>
      <c r="E159" s="32"/>
      <c r="F159" s="32">
        <v>1</v>
      </c>
      <c r="G159" s="47">
        <v>208.57</v>
      </c>
      <c r="H159" s="12">
        <f t="shared" si="6"/>
        <v>7.1438845471544325E-3</v>
      </c>
    </row>
    <row r="160" spans="1:8" ht="14.5" x14ac:dyDescent="0.35">
      <c r="A160" s="26"/>
      <c r="B160" s="28">
        <v>153</v>
      </c>
      <c r="C160" s="37" t="s">
        <v>1407</v>
      </c>
      <c r="D160" s="64">
        <v>9.99</v>
      </c>
      <c r="E160" s="32"/>
      <c r="F160" s="32">
        <v>1</v>
      </c>
      <c r="G160" s="47">
        <v>1042.8599999999999</v>
      </c>
      <c r="H160" s="12">
        <f t="shared" si="6"/>
        <v>9.5794258097923034E-3</v>
      </c>
    </row>
    <row r="161" spans="1:8" ht="14.5" x14ac:dyDescent="0.35">
      <c r="A161" s="26"/>
      <c r="B161" s="28">
        <v>154</v>
      </c>
      <c r="C161" s="37" t="s">
        <v>495</v>
      </c>
      <c r="D161" s="64">
        <v>1.4</v>
      </c>
      <c r="E161" s="32"/>
      <c r="F161" s="32">
        <v>1</v>
      </c>
      <c r="G161" s="47">
        <v>8.5</v>
      </c>
      <c r="H161" s="12">
        <f t="shared" si="6"/>
        <v>0.16470588235294117</v>
      </c>
    </row>
    <row r="162" spans="1:8" ht="14.5" x14ac:dyDescent="0.35">
      <c r="A162" s="26"/>
      <c r="B162" s="28">
        <v>155</v>
      </c>
      <c r="C162" s="37" t="s">
        <v>1408</v>
      </c>
      <c r="D162" s="64">
        <v>2</v>
      </c>
      <c r="E162" s="32"/>
      <c r="F162" s="32">
        <v>1</v>
      </c>
      <c r="G162" s="47">
        <v>782.14</v>
      </c>
      <c r="H162" s="12">
        <f t="shared" si="6"/>
        <v>2.5570869665277316E-3</v>
      </c>
    </row>
    <row r="163" spans="1:8" ht="14.5" x14ac:dyDescent="0.35">
      <c r="A163" s="26"/>
      <c r="B163" s="28">
        <v>156</v>
      </c>
      <c r="C163" s="37" t="s">
        <v>840</v>
      </c>
      <c r="D163" s="64">
        <v>0.99</v>
      </c>
      <c r="E163" s="32"/>
      <c r="F163" s="32">
        <v>1</v>
      </c>
      <c r="G163" s="47">
        <v>52.14</v>
      </c>
      <c r="H163" s="12">
        <f t="shared" si="6"/>
        <v>1.8987341772151899E-2</v>
      </c>
    </row>
    <row r="164" spans="1:8" ht="14.5" x14ac:dyDescent="0.35">
      <c r="A164" s="26"/>
      <c r="B164" s="28">
        <v>157</v>
      </c>
      <c r="C164" s="33" t="s">
        <v>841</v>
      </c>
      <c r="D164" s="64">
        <v>7</v>
      </c>
      <c r="E164" s="32"/>
      <c r="F164" s="32">
        <v>1</v>
      </c>
      <c r="G164" s="47">
        <v>260.70999999999998</v>
      </c>
      <c r="H164" s="12">
        <f t="shared" si="6"/>
        <v>2.6849756434352348E-2</v>
      </c>
    </row>
    <row r="165" spans="1:8" ht="14.5" x14ac:dyDescent="0.35">
      <c r="A165" s="26"/>
      <c r="B165" s="28">
        <v>158</v>
      </c>
      <c r="C165" s="37" t="s">
        <v>1409</v>
      </c>
      <c r="D165" s="64">
        <v>1.5</v>
      </c>
      <c r="E165" s="32"/>
      <c r="F165" s="32">
        <v>1</v>
      </c>
      <c r="G165" s="47">
        <v>52.14</v>
      </c>
      <c r="H165" s="12">
        <f t="shared" si="6"/>
        <v>2.8768699654775604E-2</v>
      </c>
    </row>
    <row r="166" spans="1:8" ht="14.5" x14ac:dyDescent="0.35">
      <c r="A166" s="26"/>
      <c r="B166" s="28">
        <v>159</v>
      </c>
      <c r="C166" s="37" t="s">
        <v>842</v>
      </c>
      <c r="D166" s="64">
        <v>7.79</v>
      </c>
      <c r="E166" s="32"/>
      <c r="F166" s="32">
        <v>1</v>
      </c>
      <c r="G166" s="47">
        <v>1042.8599999999999</v>
      </c>
      <c r="H166" s="12">
        <f t="shared" si="6"/>
        <v>7.4698425483765802E-3</v>
      </c>
    </row>
    <row r="167" spans="1:8" ht="14.5" x14ac:dyDescent="0.35">
      <c r="A167" s="26"/>
      <c r="B167" s="28">
        <v>160</v>
      </c>
      <c r="C167" s="37" t="s">
        <v>843</v>
      </c>
      <c r="D167" s="64">
        <v>10.99</v>
      </c>
      <c r="E167" s="32"/>
      <c r="F167" s="32">
        <v>1</v>
      </c>
      <c r="G167" s="47">
        <v>521.42999999999995</v>
      </c>
      <c r="H167" s="12">
        <f t="shared" si="6"/>
        <v>2.1076654584507991E-2</v>
      </c>
    </row>
    <row r="168" spans="1:8" ht="14.5" x14ac:dyDescent="0.35">
      <c r="A168" s="26"/>
      <c r="B168" s="28">
        <v>161</v>
      </c>
      <c r="C168" s="37" t="s">
        <v>1410</v>
      </c>
      <c r="D168" s="64">
        <v>2.1</v>
      </c>
      <c r="E168" s="32"/>
      <c r="F168" s="32">
        <v>1</v>
      </c>
      <c r="G168" s="47">
        <v>3</v>
      </c>
      <c r="H168" s="12">
        <f t="shared" si="6"/>
        <v>0.70000000000000007</v>
      </c>
    </row>
    <row r="169" spans="1:8" ht="14.5" x14ac:dyDescent="0.35">
      <c r="A169" s="26"/>
      <c r="B169" s="28">
        <v>162</v>
      </c>
      <c r="C169" s="37" t="s">
        <v>205</v>
      </c>
      <c r="D169" s="64">
        <v>30</v>
      </c>
      <c r="E169" s="32"/>
      <c r="F169" s="32">
        <v>1</v>
      </c>
      <c r="G169" s="47">
        <v>1042.8599999999999</v>
      </c>
      <c r="H169" s="12">
        <f t="shared" si="6"/>
        <v>2.8767044473850759E-2</v>
      </c>
    </row>
    <row r="170" spans="1:8" ht="14.5" x14ac:dyDescent="0.35">
      <c r="A170" s="26"/>
      <c r="B170" s="28">
        <v>163</v>
      </c>
      <c r="C170" s="37" t="s">
        <v>520</v>
      </c>
      <c r="D170" s="64">
        <v>25</v>
      </c>
      <c r="E170" s="32"/>
      <c r="F170" s="32">
        <v>1</v>
      </c>
      <c r="G170" s="47">
        <v>782.14</v>
      </c>
      <c r="H170" s="12">
        <f t="shared" si="6"/>
        <v>3.1963587081596648E-2</v>
      </c>
    </row>
    <row r="171" spans="1:8" ht="14.5" x14ac:dyDescent="0.35">
      <c r="A171" s="26"/>
      <c r="B171" s="28">
        <v>164</v>
      </c>
      <c r="C171" s="37" t="s">
        <v>844</v>
      </c>
      <c r="D171" s="64">
        <v>19.5</v>
      </c>
      <c r="E171" s="32"/>
      <c r="F171" s="32">
        <v>1</v>
      </c>
      <c r="G171" s="47">
        <v>521.42999999999995</v>
      </c>
      <c r="H171" s="12">
        <f t="shared" si="6"/>
        <v>3.7397157816005985E-2</v>
      </c>
    </row>
    <row r="172" spans="1:8" ht="14.5" x14ac:dyDescent="0.35">
      <c r="A172" s="26" t="s">
        <v>1491</v>
      </c>
      <c r="B172" s="28">
        <v>165</v>
      </c>
      <c r="C172" s="37" t="s">
        <v>845</v>
      </c>
      <c r="D172" s="64">
        <v>0</v>
      </c>
      <c r="E172" s="32"/>
      <c r="F172" s="32">
        <v>1</v>
      </c>
      <c r="G172" s="47">
        <v>521.42999999999995</v>
      </c>
      <c r="H172" s="12">
        <f t="shared" si="6"/>
        <v>0</v>
      </c>
    </row>
    <row r="173" spans="1:8" ht="14.5" x14ac:dyDescent="0.35">
      <c r="A173" s="26"/>
      <c r="B173" s="28">
        <v>166</v>
      </c>
      <c r="C173" s="37" t="s">
        <v>1300</v>
      </c>
      <c r="D173" s="64">
        <v>20</v>
      </c>
      <c r="E173" s="32"/>
      <c r="F173" s="32">
        <v>1</v>
      </c>
      <c r="G173" s="47">
        <v>365</v>
      </c>
      <c r="H173" s="12">
        <f t="shared" si="6"/>
        <v>5.4794520547945202E-2</v>
      </c>
    </row>
    <row r="174" spans="1:8" ht="14.5" x14ac:dyDescent="0.35">
      <c r="A174" s="26"/>
      <c r="B174" s="28">
        <v>167</v>
      </c>
      <c r="C174" s="37" t="s">
        <v>1411</v>
      </c>
      <c r="D174" s="64">
        <v>7.9</v>
      </c>
      <c r="E174" s="32"/>
      <c r="F174" s="32">
        <v>1</v>
      </c>
      <c r="G174" s="47">
        <v>521.42999999999995</v>
      </c>
      <c r="H174" s="12">
        <f t="shared" si="6"/>
        <v>1.5150643422894733E-2</v>
      </c>
    </row>
    <row r="175" spans="1:8" ht="14.5" x14ac:dyDescent="0.35">
      <c r="A175" s="26"/>
      <c r="B175" s="28">
        <v>168</v>
      </c>
      <c r="C175" s="37" t="s">
        <v>1321</v>
      </c>
      <c r="D175" s="64">
        <v>300</v>
      </c>
      <c r="E175" s="32"/>
      <c r="F175" s="32">
        <v>1</v>
      </c>
      <c r="G175" s="47">
        <v>521.42999999999995</v>
      </c>
      <c r="H175" s="12">
        <f t="shared" si="6"/>
        <v>0.57534088947701523</v>
      </c>
    </row>
    <row r="176" spans="1:8" ht="14.5" x14ac:dyDescent="0.35">
      <c r="A176" s="26"/>
      <c r="B176" s="28">
        <v>169</v>
      </c>
      <c r="C176" s="37" t="s">
        <v>1322</v>
      </c>
      <c r="D176" s="64">
        <v>300</v>
      </c>
      <c r="E176" s="32"/>
      <c r="F176" s="32">
        <v>1</v>
      </c>
      <c r="G176" s="47">
        <v>521.42999999999995</v>
      </c>
      <c r="H176" s="12">
        <f t="shared" si="6"/>
        <v>0.57534088947701523</v>
      </c>
    </row>
    <row r="177" spans="1:8" ht="14.5" x14ac:dyDescent="0.35">
      <c r="A177" s="26"/>
      <c r="B177" s="28">
        <v>170</v>
      </c>
      <c r="C177" s="37" t="s">
        <v>1323</v>
      </c>
      <c r="D177" s="64">
        <v>3</v>
      </c>
      <c r="E177" s="32"/>
      <c r="F177" s="32">
        <v>1</v>
      </c>
      <c r="G177" s="47">
        <v>521.42999999999995</v>
      </c>
      <c r="H177" s="12">
        <f t="shared" si="6"/>
        <v>5.7534088947701519E-3</v>
      </c>
    </row>
    <row r="178" spans="1:8" ht="14.5" x14ac:dyDescent="0.35">
      <c r="A178" s="26"/>
      <c r="B178" s="28">
        <v>171</v>
      </c>
      <c r="C178" s="37" t="s">
        <v>846</v>
      </c>
      <c r="D178" s="64">
        <v>4.5</v>
      </c>
      <c r="E178" s="32"/>
      <c r="F178" s="32">
        <v>1</v>
      </c>
      <c r="G178" s="47">
        <v>521.42999999999995</v>
      </c>
      <c r="H178" s="12">
        <f t="shared" si="6"/>
        <v>8.6301133421552278E-3</v>
      </c>
    </row>
    <row r="179" spans="1:8" ht="14.5" x14ac:dyDescent="0.35">
      <c r="A179" s="26"/>
      <c r="B179" s="28">
        <v>172</v>
      </c>
      <c r="C179" s="37" t="s">
        <v>215</v>
      </c>
      <c r="D179" s="64">
        <v>30</v>
      </c>
      <c r="E179" s="32"/>
      <c r="F179" s="32">
        <v>1</v>
      </c>
      <c r="G179" s="47">
        <v>52.142856999999999</v>
      </c>
      <c r="H179" s="12">
        <f t="shared" si="6"/>
        <v>0.5753424673297054</v>
      </c>
    </row>
    <row r="180" spans="1:8" ht="14.5" x14ac:dyDescent="0.35">
      <c r="A180" s="26"/>
      <c r="B180" s="28">
        <v>173</v>
      </c>
      <c r="C180" s="37" t="s">
        <v>847</v>
      </c>
      <c r="D180" s="64">
        <v>7.92</v>
      </c>
      <c r="E180" s="32"/>
      <c r="F180" s="32">
        <v>1</v>
      </c>
      <c r="G180" s="47">
        <v>521.42999999999995</v>
      </c>
      <c r="H180" s="12">
        <f t="shared" si="6"/>
        <v>1.51889994821932E-2</v>
      </c>
    </row>
    <row r="181" spans="1:8" ht="14.5" x14ac:dyDescent="0.35">
      <c r="A181" s="26"/>
      <c r="B181" s="28">
        <v>174</v>
      </c>
      <c r="C181" s="37" t="s">
        <v>848</v>
      </c>
      <c r="D181" s="64">
        <v>39.99</v>
      </c>
      <c r="E181" s="32"/>
      <c r="F181" s="32">
        <v>1</v>
      </c>
      <c r="G181" s="47">
        <v>521.42999999999995</v>
      </c>
      <c r="H181" s="12">
        <f t="shared" si="6"/>
        <v>7.6692940567286122E-2</v>
      </c>
    </row>
    <row r="182" spans="1:8" ht="14.5" x14ac:dyDescent="0.35">
      <c r="A182" s="26"/>
      <c r="B182" s="28">
        <v>175</v>
      </c>
      <c r="C182" s="37" t="s">
        <v>849</v>
      </c>
      <c r="D182" s="64">
        <v>20</v>
      </c>
      <c r="E182" s="32"/>
      <c r="F182" s="32">
        <v>1</v>
      </c>
      <c r="G182" s="47">
        <v>104.29</v>
      </c>
      <c r="H182" s="12">
        <f t="shared" si="6"/>
        <v>0.19177294083804775</v>
      </c>
    </row>
    <row r="183" spans="1:8" ht="14.5" x14ac:dyDescent="0.35">
      <c r="A183" s="26"/>
      <c r="B183" s="28">
        <v>176</v>
      </c>
      <c r="C183" s="37" t="s">
        <v>216</v>
      </c>
      <c r="D183" s="64">
        <v>20.83</v>
      </c>
      <c r="E183" s="32"/>
      <c r="F183" s="32">
        <v>1</v>
      </c>
      <c r="G183" s="47">
        <v>4.3499999999999996</v>
      </c>
      <c r="H183" s="12">
        <f t="shared" si="6"/>
        <v>4.788505747126437</v>
      </c>
    </row>
    <row r="184" spans="1:8" ht="14.5" x14ac:dyDescent="0.35">
      <c r="A184" s="26"/>
      <c r="B184" s="28">
        <v>177</v>
      </c>
      <c r="C184" s="37" t="s">
        <v>528</v>
      </c>
      <c r="D184" s="64">
        <v>20.25</v>
      </c>
      <c r="E184" s="32"/>
      <c r="F184" s="32">
        <v>1</v>
      </c>
      <c r="G184" s="47">
        <v>4.3499999999999996</v>
      </c>
      <c r="H184" s="12">
        <f t="shared" si="6"/>
        <v>4.6551724137931041</v>
      </c>
    </row>
    <row r="185" spans="1:8" ht="14.5" x14ac:dyDescent="0.35">
      <c r="A185" s="26"/>
      <c r="B185" s="28">
        <v>178</v>
      </c>
      <c r="C185" s="37" t="s">
        <v>128</v>
      </c>
      <c r="D185" s="64">
        <v>10</v>
      </c>
      <c r="E185" s="32"/>
      <c r="F185" s="32">
        <v>1</v>
      </c>
      <c r="G185" s="47">
        <v>260.70999999999998</v>
      </c>
      <c r="H185" s="12">
        <f t="shared" si="6"/>
        <v>3.8356794906217642E-2</v>
      </c>
    </row>
    <row r="186" spans="1:8" ht="14.5" x14ac:dyDescent="0.35">
      <c r="A186" s="26"/>
      <c r="B186" s="28">
        <v>179</v>
      </c>
      <c r="C186" s="37" t="s">
        <v>126</v>
      </c>
      <c r="D186" s="64">
        <v>12</v>
      </c>
      <c r="E186" s="32"/>
      <c r="F186" s="32">
        <v>1</v>
      </c>
      <c r="G186" s="47">
        <v>1303.57</v>
      </c>
      <c r="H186" s="12">
        <f t="shared" ref="H186:H217" si="7">+(D186*F186)/G186</f>
        <v>9.2054895402625108E-3</v>
      </c>
    </row>
    <row r="187" spans="1:8" ht="14.5" x14ac:dyDescent="0.35">
      <c r="A187" s="26"/>
      <c r="B187" s="28">
        <v>180</v>
      </c>
      <c r="C187" s="37" t="s">
        <v>141</v>
      </c>
      <c r="D187" s="64">
        <v>239.99</v>
      </c>
      <c r="E187" s="32"/>
      <c r="F187" s="32">
        <v>1</v>
      </c>
      <c r="G187" s="47">
        <v>521.42999999999995</v>
      </c>
      <c r="H187" s="12">
        <f t="shared" si="7"/>
        <v>0.46025353355196291</v>
      </c>
    </row>
    <row r="188" spans="1:8" ht="14.5" x14ac:dyDescent="0.35">
      <c r="A188" s="26"/>
      <c r="B188" s="28">
        <v>181</v>
      </c>
      <c r="C188" s="84" t="s">
        <v>1339</v>
      </c>
      <c r="D188" s="64">
        <v>64.989999999999995</v>
      </c>
      <c r="E188" s="32"/>
      <c r="F188" s="32">
        <v>1</v>
      </c>
      <c r="G188" s="47">
        <v>521.42999999999995</v>
      </c>
      <c r="H188" s="12">
        <f t="shared" si="7"/>
        <v>0.12463801469037071</v>
      </c>
    </row>
    <row r="189" spans="1:8" ht="14.5" x14ac:dyDescent="0.35">
      <c r="A189" s="26"/>
      <c r="B189" s="28">
        <v>182</v>
      </c>
      <c r="C189" s="37" t="s">
        <v>882</v>
      </c>
      <c r="D189" s="64">
        <v>499.99</v>
      </c>
      <c r="E189" s="32"/>
      <c r="F189" s="32">
        <v>1</v>
      </c>
      <c r="G189" s="47">
        <v>521.42999999999995</v>
      </c>
      <c r="H189" s="12">
        <f t="shared" si="7"/>
        <v>0.95888230443204281</v>
      </c>
    </row>
    <row r="190" spans="1:8" ht="14.5" x14ac:dyDescent="0.35">
      <c r="A190" s="26"/>
      <c r="B190" s="28">
        <v>183</v>
      </c>
      <c r="C190" s="37" t="s">
        <v>131</v>
      </c>
      <c r="D190" s="64">
        <v>8.99</v>
      </c>
      <c r="E190" s="32"/>
      <c r="F190" s="32">
        <v>2</v>
      </c>
      <c r="G190" s="47">
        <v>260.70999999999998</v>
      </c>
      <c r="H190" s="12">
        <f t="shared" si="7"/>
        <v>6.8965517241379323E-2</v>
      </c>
    </row>
    <row r="191" spans="1:8" ht="14.5" x14ac:dyDescent="0.35">
      <c r="A191" s="26"/>
      <c r="B191" s="28">
        <v>184</v>
      </c>
      <c r="C191" s="37" t="s">
        <v>132</v>
      </c>
      <c r="D191" s="64">
        <v>2.99</v>
      </c>
      <c r="E191" s="32"/>
      <c r="F191" s="32">
        <v>1</v>
      </c>
      <c r="G191" s="47">
        <v>260.70999999999998</v>
      </c>
      <c r="H191" s="12">
        <f t="shared" si="7"/>
        <v>1.1468681676959075E-2</v>
      </c>
    </row>
    <row r="192" spans="1:8" ht="14.5" x14ac:dyDescent="0.35">
      <c r="A192" s="26"/>
      <c r="B192" s="28">
        <v>185</v>
      </c>
      <c r="C192" s="37" t="s">
        <v>1412</v>
      </c>
      <c r="D192" s="64">
        <v>4.33</v>
      </c>
      <c r="E192" s="32"/>
      <c r="F192" s="32">
        <v>1</v>
      </c>
      <c r="G192" s="47">
        <v>1042.8599999999999</v>
      </c>
      <c r="H192" s="12">
        <f t="shared" si="7"/>
        <v>4.1520434190591262E-3</v>
      </c>
    </row>
    <row r="193" spans="1:8" ht="14.5" x14ac:dyDescent="0.35">
      <c r="A193" s="26"/>
      <c r="B193" s="28">
        <v>186</v>
      </c>
      <c r="C193" s="37" t="s">
        <v>140</v>
      </c>
      <c r="D193" s="64">
        <v>49.99</v>
      </c>
      <c r="E193" s="32"/>
      <c r="F193" s="32">
        <v>1</v>
      </c>
      <c r="G193" s="47">
        <v>365</v>
      </c>
      <c r="H193" s="12">
        <f t="shared" si="7"/>
        <v>0.13695890410958905</v>
      </c>
    </row>
    <row r="194" spans="1:8" ht="14.5" x14ac:dyDescent="0.35">
      <c r="A194" s="26"/>
      <c r="B194" s="28">
        <v>187</v>
      </c>
      <c r="C194" s="37" t="s">
        <v>142</v>
      </c>
      <c r="D194" s="64">
        <v>189.99</v>
      </c>
      <c r="E194" s="32"/>
      <c r="F194" s="32">
        <v>1</v>
      </c>
      <c r="G194" s="47">
        <v>521.42999999999995</v>
      </c>
      <c r="H194" s="12">
        <f t="shared" si="7"/>
        <v>0.36436338530579371</v>
      </c>
    </row>
    <row r="195" spans="1:8" ht="14.5" x14ac:dyDescent="0.35">
      <c r="A195" s="26"/>
      <c r="B195" s="28">
        <v>188</v>
      </c>
      <c r="C195" s="37" t="s">
        <v>143</v>
      </c>
      <c r="D195" s="64">
        <v>189.99</v>
      </c>
      <c r="E195" s="32"/>
      <c r="F195" s="32">
        <v>1</v>
      </c>
      <c r="G195" s="47">
        <v>521.42999999999995</v>
      </c>
      <c r="H195" s="12">
        <f t="shared" si="7"/>
        <v>0.36436338530579371</v>
      </c>
    </row>
    <row r="196" spans="1:8" ht="14.5" x14ac:dyDescent="0.35">
      <c r="A196" s="26"/>
      <c r="B196" s="28">
        <v>189</v>
      </c>
      <c r="C196" s="37" t="s">
        <v>144</v>
      </c>
      <c r="D196" s="64">
        <v>11.99</v>
      </c>
      <c r="E196" s="32"/>
      <c r="F196" s="32">
        <v>1</v>
      </c>
      <c r="G196" s="47">
        <v>208.57</v>
      </c>
      <c r="H196" s="12">
        <f t="shared" si="7"/>
        <v>5.7486695114350103E-2</v>
      </c>
    </row>
    <row r="197" spans="1:8" ht="14.5" x14ac:dyDescent="0.35">
      <c r="A197" s="26"/>
      <c r="B197" s="28">
        <v>190</v>
      </c>
      <c r="C197" s="37" t="s">
        <v>146</v>
      </c>
      <c r="D197" s="64">
        <v>59.99</v>
      </c>
      <c r="E197" s="32"/>
      <c r="F197" s="32">
        <v>1</v>
      </c>
      <c r="G197" s="47">
        <v>1042.8599999999999</v>
      </c>
      <c r="H197" s="12">
        <f t="shared" si="7"/>
        <v>5.75244999328769E-2</v>
      </c>
    </row>
    <row r="198" spans="1:8" ht="14.5" x14ac:dyDescent="0.35">
      <c r="A198" s="26"/>
      <c r="B198" s="28">
        <v>191</v>
      </c>
      <c r="C198" s="37" t="s">
        <v>147</v>
      </c>
      <c r="D198" s="64">
        <v>29.99</v>
      </c>
      <c r="E198" s="32"/>
      <c r="F198" s="32">
        <v>1</v>
      </c>
      <c r="G198" s="47">
        <v>782.14</v>
      </c>
      <c r="H198" s="12">
        <f t="shared" si="7"/>
        <v>3.8343519063083337E-2</v>
      </c>
    </row>
    <row r="199" spans="1:8" ht="14.5" x14ac:dyDescent="0.35">
      <c r="A199" s="26"/>
      <c r="B199" s="28">
        <v>192</v>
      </c>
      <c r="C199" s="37" t="s">
        <v>151</v>
      </c>
      <c r="D199" s="64">
        <v>10.99</v>
      </c>
      <c r="E199" s="32"/>
      <c r="F199" s="32">
        <v>1</v>
      </c>
      <c r="G199" s="47">
        <v>782.14</v>
      </c>
      <c r="H199" s="12">
        <f t="shared" si="7"/>
        <v>1.4051192881069886E-2</v>
      </c>
    </row>
    <row r="200" spans="1:8" ht="14.5" x14ac:dyDescent="0.35">
      <c r="A200" s="26"/>
      <c r="B200" s="28">
        <v>193</v>
      </c>
      <c r="C200" s="37" t="s">
        <v>1413</v>
      </c>
      <c r="D200" s="64">
        <v>5.99</v>
      </c>
      <c r="E200" s="32"/>
      <c r="F200" s="32">
        <v>1</v>
      </c>
      <c r="G200" s="47">
        <v>521.42999999999995</v>
      </c>
      <c r="H200" s="12">
        <f t="shared" si="7"/>
        <v>1.1487639759891071E-2</v>
      </c>
    </row>
    <row r="201" spans="1:8" ht="14.5" x14ac:dyDescent="0.35">
      <c r="A201" s="26"/>
      <c r="B201" s="28">
        <v>194</v>
      </c>
      <c r="C201" s="37" t="s">
        <v>883</v>
      </c>
      <c r="D201" s="64">
        <v>4.79</v>
      </c>
      <c r="E201" s="32"/>
      <c r="F201" s="32">
        <v>1</v>
      </c>
      <c r="G201" s="47">
        <v>521.42999999999995</v>
      </c>
      <c r="H201" s="12">
        <f t="shared" si="7"/>
        <v>9.1862762019830086E-3</v>
      </c>
    </row>
    <row r="202" spans="1:8" ht="14.5" x14ac:dyDescent="0.35">
      <c r="A202" s="26"/>
      <c r="B202" s="28">
        <v>195</v>
      </c>
      <c r="C202" s="37" t="s">
        <v>1414</v>
      </c>
      <c r="D202" s="64">
        <v>7.99</v>
      </c>
      <c r="E202" s="32"/>
      <c r="F202" s="32">
        <v>1</v>
      </c>
      <c r="G202" s="47">
        <v>521.42999999999995</v>
      </c>
      <c r="H202" s="12">
        <f t="shared" si="7"/>
        <v>1.5323245689737839E-2</v>
      </c>
    </row>
    <row r="203" spans="1:8" ht="14.5" x14ac:dyDescent="0.35">
      <c r="A203" s="26"/>
      <c r="B203" s="28">
        <v>196</v>
      </c>
      <c r="C203" s="37" t="s">
        <v>145</v>
      </c>
      <c r="D203" s="64">
        <v>16.989999999999998</v>
      </c>
      <c r="E203" s="32"/>
      <c r="F203" s="32">
        <v>1</v>
      </c>
      <c r="G203" s="47">
        <v>208.57</v>
      </c>
      <c r="H203" s="12">
        <f t="shared" si="7"/>
        <v>8.1459462051109932E-2</v>
      </c>
    </row>
    <row r="204" spans="1:8" ht="14.5" x14ac:dyDescent="0.35">
      <c r="A204" s="26"/>
      <c r="B204" s="28">
        <v>197</v>
      </c>
      <c r="C204" s="37" t="s">
        <v>149</v>
      </c>
      <c r="D204" s="64">
        <v>1.2</v>
      </c>
      <c r="E204" s="32"/>
      <c r="F204" s="32">
        <v>1</v>
      </c>
      <c r="G204" s="47">
        <v>521.42999999999995</v>
      </c>
      <c r="H204" s="12">
        <f t="shared" si="7"/>
        <v>2.3013635579080607E-3</v>
      </c>
    </row>
    <row r="205" spans="1:8" ht="14.5" x14ac:dyDescent="0.35">
      <c r="A205" s="26"/>
      <c r="B205" s="28">
        <v>198</v>
      </c>
      <c r="C205" s="37" t="s">
        <v>488</v>
      </c>
      <c r="D205" s="64">
        <v>22.5</v>
      </c>
      <c r="E205" s="32"/>
      <c r="F205" s="32">
        <v>1</v>
      </c>
      <c r="G205" s="47">
        <v>260.70999999999998</v>
      </c>
      <c r="H205" s="12">
        <f t="shared" si="7"/>
        <v>8.6302788538989691E-2</v>
      </c>
    </row>
    <row r="206" spans="1:8" ht="14.5" x14ac:dyDescent="0.35">
      <c r="A206" s="26"/>
      <c r="B206" s="28">
        <v>199</v>
      </c>
      <c r="C206" s="37" t="s">
        <v>153</v>
      </c>
      <c r="D206" s="64">
        <v>1.2</v>
      </c>
      <c r="E206" s="32"/>
      <c r="F206" s="32">
        <v>1</v>
      </c>
      <c r="G206" s="47">
        <v>260.71429000000001</v>
      </c>
      <c r="H206" s="12">
        <f t="shared" si="7"/>
        <v>4.6027396503659232E-3</v>
      </c>
    </row>
    <row r="207" spans="1:8" ht="14.5" x14ac:dyDescent="0.35">
      <c r="A207" s="26"/>
      <c r="B207" s="28">
        <v>200</v>
      </c>
      <c r="C207" s="37" t="s">
        <v>154</v>
      </c>
      <c r="D207" s="64">
        <v>2.99</v>
      </c>
      <c r="E207" s="32"/>
      <c r="F207" s="32">
        <v>1</v>
      </c>
      <c r="G207" s="47">
        <v>1042.8599999999999</v>
      </c>
      <c r="H207" s="12">
        <f t="shared" si="7"/>
        <v>2.8671154325604592E-3</v>
      </c>
    </row>
    <row r="208" spans="1:8" ht="14.5" x14ac:dyDescent="0.35">
      <c r="A208" s="26"/>
      <c r="B208" s="28">
        <v>201</v>
      </c>
      <c r="C208" s="37" t="s">
        <v>486</v>
      </c>
      <c r="D208" s="64">
        <v>1.2</v>
      </c>
      <c r="E208" s="32"/>
      <c r="F208" s="32">
        <v>1</v>
      </c>
      <c r="G208" s="47">
        <v>1042.8599999999999</v>
      </c>
      <c r="H208" s="12">
        <f t="shared" si="7"/>
        <v>1.1506817789540304E-3</v>
      </c>
    </row>
    <row r="209" spans="1:8" ht="14.5" x14ac:dyDescent="0.35">
      <c r="A209" s="26"/>
      <c r="B209" s="28">
        <v>202</v>
      </c>
      <c r="C209" s="37" t="s">
        <v>159</v>
      </c>
      <c r="D209" s="64">
        <v>7.99</v>
      </c>
      <c r="E209" s="32"/>
      <c r="F209" s="32">
        <v>1</v>
      </c>
      <c r="G209" s="47">
        <v>104.29</v>
      </c>
      <c r="H209" s="12">
        <f t="shared" si="7"/>
        <v>7.661328986480008E-2</v>
      </c>
    </row>
    <row r="210" spans="1:8" ht="14.5" x14ac:dyDescent="0.35">
      <c r="A210" s="26"/>
      <c r="B210" s="28">
        <v>203</v>
      </c>
      <c r="C210" s="37" t="s">
        <v>161</v>
      </c>
      <c r="D210" s="64">
        <v>5.99</v>
      </c>
      <c r="E210" s="32"/>
      <c r="F210" s="32">
        <v>1</v>
      </c>
      <c r="G210" s="47">
        <v>1042.8599999999999</v>
      </c>
      <c r="H210" s="12">
        <f t="shared" si="7"/>
        <v>5.7438198799455355E-3</v>
      </c>
    </row>
    <row r="211" spans="1:8" ht="14.5" x14ac:dyDescent="0.35">
      <c r="A211" s="26"/>
      <c r="B211" s="28">
        <v>204</v>
      </c>
      <c r="C211" s="37" t="s">
        <v>1415</v>
      </c>
      <c r="D211" s="64">
        <v>2.31</v>
      </c>
      <c r="E211" s="32"/>
      <c r="F211" s="32">
        <v>1</v>
      </c>
      <c r="G211" s="47">
        <v>6.6</v>
      </c>
      <c r="H211" s="12">
        <f t="shared" si="7"/>
        <v>0.35000000000000003</v>
      </c>
    </row>
    <row r="212" spans="1:8" ht="14.5" x14ac:dyDescent="0.35">
      <c r="A212" s="26"/>
      <c r="B212" s="28">
        <v>205</v>
      </c>
      <c r="C212" s="37" t="s">
        <v>492</v>
      </c>
      <c r="D212" s="64">
        <v>3.99</v>
      </c>
      <c r="E212" s="32"/>
      <c r="F212" s="32">
        <v>1</v>
      </c>
      <c r="G212" s="47">
        <v>521.42999999999995</v>
      </c>
      <c r="H212" s="12">
        <f t="shared" si="7"/>
        <v>7.6520338300443023E-3</v>
      </c>
    </row>
    <row r="213" spans="1:8" ht="14.5" x14ac:dyDescent="0.35">
      <c r="A213" s="26"/>
      <c r="B213" s="28">
        <v>206</v>
      </c>
      <c r="C213" s="37" t="s">
        <v>884</v>
      </c>
      <c r="D213" s="64">
        <v>0.84</v>
      </c>
      <c r="E213" s="32"/>
      <c r="F213" s="32">
        <v>1</v>
      </c>
      <c r="G213" s="47">
        <v>8.5</v>
      </c>
      <c r="H213" s="12">
        <f t="shared" si="7"/>
        <v>9.8823529411764699E-2</v>
      </c>
    </row>
    <row r="214" spans="1:8" ht="14.5" x14ac:dyDescent="0.35">
      <c r="A214" s="26"/>
      <c r="B214" s="28">
        <v>207</v>
      </c>
      <c r="C214" s="37" t="s">
        <v>885</v>
      </c>
      <c r="D214" s="64">
        <v>4.49</v>
      </c>
      <c r="E214" s="32"/>
      <c r="F214" s="32">
        <v>1</v>
      </c>
      <c r="G214" s="47">
        <v>260.70999999999998</v>
      </c>
      <c r="H214" s="12">
        <f t="shared" si="7"/>
        <v>1.7222200912891721E-2</v>
      </c>
    </row>
    <row r="215" spans="1:8" ht="14.5" x14ac:dyDescent="0.35">
      <c r="A215" s="26"/>
      <c r="B215" s="28">
        <v>208</v>
      </c>
      <c r="C215" s="37" t="s">
        <v>499</v>
      </c>
      <c r="D215" s="64">
        <v>9.99</v>
      </c>
      <c r="E215" s="32"/>
      <c r="F215" s="32">
        <v>1</v>
      </c>
      <c r="G215" s="47">
        <v>260.70999999999998</v>
      </c>
      <c r="H215" s="12">
        <f t="shared" si="7"/>
        <v>3.8318438111311422E-2</v>
      </c>
    </row>
    <row r="216" spans="1:8" ht="14.5" x14ac:dyDescent="0.35">
      <c r="A216" s="26"/>
      <c r="B216" s="28">
        <v>209</v>
      </c>
      <c r="C216" s="37" t="s">
        <v>174</v>
      </c>
      <c r="D216" s="64">
        <v>1.2</v>
      </c>
      <c r="E216" s="32"/>
      <c r="F216" s="32">
        <v>1</v>
      </c>
      <c r="G216" s="47">
        <v>521.42999999999995</v>
      </c>
      <c r="H216" s="12">
        <f t="shared" si="7"/>
        <v>2.3013635579080607E-3</v>
      </c>
    </row>
    <row r="217" spans="1:8" ht="14.5" x14ac:dyDescent="0.35">
      <c r="A217" s="26"/>
      <c r="B217" s="28">
        <v>210</v>
      </c>
      <c r="C217" s="37" t="s">
        <v>886</v>
      </c>
      <c r="D217" s="64">
        <v>20</v>
      </c>
      <c r="E217" s="32"/>
      <c r="F217" s="32">
        <v>1</v>
      </c>
      <c r="G217" s="47">
        <v>1042.8599999999999</v>
      </c>
      <c r="H217" s="12">
        <f t="shared" si="7"/>
        <v>1.917802964923384E-2</v>
      </c>
    </row>
    <row r="218" spans="1:8" ht="14.5" x14ac:dyDescent="0.35">
      <c r="A218" s="26"/>
      <c r="B218" s="28">
        <v>211</v>
      </c>
      <c r="C218" s="37" t="s">
        <v>887</v>
      </c>
      <c r="D218" s="64">
        <v>15</v>
      </c>
      <c r="E218" s="32"/>
      <c r="F218" s="32">
        <v>1</v>
      </c>
      <c r="G218" s="47">
        <v>13.04</v>
      </c>
      <c r="H218" s="12">
        <f t="shared" ref="H218:H249" si="8">+(D218*F218)/G218</f>
        <v>1.1503067484662577</v>
      </c>
    </row>
    <row r="219" spans="1:8" ht="14.5" x14ac:dyDescent="0.35">
      <c r="A219" s="26"/>
      <c r="B219" s="28">
        <v>212</v>
      </c>
      <c r="C219" s="37" t="s">
        <v>888</v>
      </c>
      <c r="D219" s="64">
        <v>17</v>
      </c>
      <c r="E219" s="32"/>
      <c r="F219" s="32">
        <v>1</v>
      </c>
      <c r="G219" s="47">
        <v>1042.8599999999999</v>
      </c>
      <c r="H219" s="12">
        <f t="shared" si="8"/>
        <v>1.6301325201848765E-2</v>
      </c>
    </row>
    <row r="220" spans="1:8" ht="14.5" x14ac:dyDescent="0.35">
      <c r="A220" s="26"/>
      <c r="B220" s="28">
        <v>213</v>
      </c>
      <c r="C220" s="37" t="s">
        <v>889</v>
      </c>
      <c r="D220" s="64">
        <v>1</v>
      </c>
      <c r="E220" s="32"/>
      <c r="F220" s="32">
        <v>2</v>
      </c>
      <c r="G220" s="47">
        <v>208.57</v>
      </c>
      <c r="H220" s="12">
        <f t="shared" si="8"/>
        <v>9.5891067747039364E-3</v>
      </c>
    </row>
    <row r="221" spans="1:8" ht="14.5" x14ac:dyDescent="0.35">
      <c r="A221" s="26"/>
      <c r="B221" s="28">
        <v>214</v>
      </c>
      <c r="C221" s="37" t="s">
        <v>890</v>
      </c>
      <c r="D221" s="64">
        <v>0.99</v>
      </c>
      <c r="E221" s="32"/>
      <c r="F221" s="32">
        <v>1</v>
      </c>
      <c r="G221" s="47">
        <v>1042.8599999999999</v>
      </c>
      <c r="H221" s="12">
        <f t="shared" si="8"/>
        <v>9.4931246763707501E-4</v>
      </c>
    </row>
    <row r="222" spans="1:8" ht="14.5" x14ac:dyDescent="0.35">
      <c r="A222" s="26"/>
      <c r="B222" s="28">
        <v>215</v>
      </c>
      <c r="C222" s="37" t="s">
        <v>891</v>
      </c>
      <c r="D222" s="64">
        <v>0.99</v>
      </c>
      <c r="E222" s="32"/>
      <c r="F222" s="32">
        <v>1</v>
      </c>
      <c r="G222" s="47">
        <v>52.14</v>
      </c>
      <c r="H222" s="12">
        <f t="shared" si="8"/>
        <v>1.8987341772151899E-2</v>
      </c>
    </row>
    <row r="223" spans="1:8" ht="14.5" x14ac:dyDescent="0.35">
      <c r="A223" s="26"/>
      <c r="B223" s="28">
        <v>216</v>
      </c>
      <c r="C223" s="37" t="s">
        <v>377</v>
      </c>
      <c r="D223" s="64">
        <v>8.5</v>
      </c>
      <c r="E223" s="32"/>
      <c r="F223" s="32">
        <v>2</v>
      </c>
      <c r="G223" s="47">
        <v>1042.8599999999999</v>
      </c>
      <c r="H223" s="12">
        <f t="shared" si="8"/>
        <v>1.6301325201848765E-2</v>
      </c>
    </row>
    <row r="224" spans="1:8" ht="14.5" x14ac:dyDescent="0.35">
      <c r="A224" s="26"/>
      <c r="B224" s="28">
        <v>217</v>
      </c>
      <c r="C224" s="37" t="s">
        <v>378</v>
      </c>
      <c r="D224" s="64">
        <v>1.35</v>
      </c>
      <c r="E224" s="32"/>
      <c r="F224" s="32">
        <v>1</v>
      </c>
      <c r="G224" s="47">
        <v>104.29</v>
      </c>
      <c r="H224" s="12">
        <f t="shared" si="8"/>
        <v>1.2944673506568223E-2</v>
      </c>
    </row>
    <row r="225" spans="1:8" ht="14.5" x14ac:dyDescent="0.35">
      <c r="A225" s="26"/>
      <c r="B225" s="28">
        <v>218</v>
      </c>
      <c r="C225" s="37" t="s">
        <v>156</v>
      </c>
      <c r="D225" s="64">
        <v>9.99</v>
      </c>
      <c r="E225" s="32"/>
      <c r="F225" s="32">
        <v>1</v>
      </c>
      <c r="G225" s="47">
        <v>1042.8599999999999</v>
      </c>
      <c r="H225" s="12">
        <f t="shared" si="8"/>
        <v>9.5794258097923034E-3</v>
      </c>
    </row>
    <row r="226" spans="1:8" ht="14.5" x14ac:dyDescent="0.35">
      <c r="A226" s="26"/>
      <c r="B226" s="28">
        <v>219</v>
      </c>
      <c r="C226" s="37" t="s">
        <v>529</v>
      </c>
      <c r="D226" s="64">
        <v>0</v>
      </c>
      <c r="E226" s="32"/>
      <c r="F226" s="32">
        <v>1</v>
      </c>
      <c r="G226" s="47">
        <v>4.3499999999999996</v>
      </c>
      <c r="H226" s="12">
        <f t="shared" si="8"/>
        <v>0</v>
      </c>
    </row>
    <row r="227" spans="1:8" ht="14.5" x14ac:dyDescent="0.35">
      <c r="A227" s="26"/>
      <c r="B227" s="28">
        <v>220</v>
      </c>
      <c r="C227" s="28" t="s">
        <v>162</v>
      </c>
      <c r="D227" s="63">
        <v>11.2</v>
      </c>
      <c r="E227" s="32"/>
      <c r="F227" s="32">
        <v>1</v>
      </c>
      <c r="G227" s="47">
        <v>521.42857000000004</v>
      </c>
      <c r="H227" s="12">
        <f t="shared" si="8"/>
        <v>2.1479452113642331E-2</v>
      </c>
    </row>
    <row r="228" spans="1:8" ht="14.5" x14ac:dyDescent="0.35">
      <c r="A228" s="26"/>
      <c r="B228" s="28">
        <v>221</v>
      </c>
      <c r="C228" s="28" t="s">
        <v>163</v>
      </c>
      <c r="D228" s="63">
        <v>1.2</v>
      </c>
      <c r="E228" s="32"/>
      <c r="F228" s="32">
        <v>1</v>
      </c>
      <c r="G228" s="47">
        <v>104.28570999999999</v>
      </c>
      <c r="H228" s="12">
        <f t="shared" si="8"/>
        <v>1.150684978795273E-2</v>
      </c>
    </row>
    <row r="229" spans="1:8" ht="14.5" x14ac:dyDescent="0.35">
      <c r="A229" s="26"/>
      <c r="B229" s="28">
        <v>222</v>
      </c>
      <c r="C229" s="28" t="s">
        <v>164</v>
      </c>
      <c r="D229" s="63">
        <v>3.4</v>
      </c>
      <c r="E229" s="32"/>
      <c r="F229" s="32">
        <v>1</v>
      </c>
      <c r="G229" s="47">
        <v>104.28570999999999</v>
      </c>
      <c r="H229" s="12">
        <f t="shared" si="8"/>
        <v>3.2602741065866074E-2</v>
      </c>
    </row>
    <row r="230" spans="1:8" ht="14.5" x14ac:dyDescent="0.35">
      <c r="A230" s="26"/>
      <c r="B230" s="28">
        <v>223</v>
      </c>
      <c r="C230" s="37" t="s">
        <v>1336</v>
      </c>
      <c r="D230" s="64">
        <v>9.99</v>
      </c>
      <c r="E230" s="32"/>
      <c r="F230" s="32">
        <v>1</v>
      </c>
      <c r="G230" s="47">
        <v>1042.8599999999999</v>
      </c>
      <c r="H230" s="12">
        <f t="shared" si="8"/>
        <v>9.5794258097923034E-3</v>
      </c>
    </row>
    <row r="231" spans="1:8" ht="14.5" x14ac:dyDescent="0.35">
      <c r="A231" s="26"/>
      <c r="B231" s="28">
        <v>224</v>
      </c>
      <c r="C231" s="37" t="s">
        <v>166</v>
      </c>
      <c r="D231" s="64">
        <v>4.99</v>
      </c>
      <c r="E231" s="32"/>
      <c r="F231" s="32">
        <v>1</v>
      </c>
      <c r="G231" s="47">
        <v>1042.8599999999999</v>
      </c>
      <c r="H231" s="12">
        <f t="shared" si="8"/>
        <v>4.7849183974838436E-3</v>
      </c>
    </row>
    <row r="232" spans="1:8" ht="14.5" x14ac:dyDescent="0.35">
      <c r="A232" s="26"/>
      <c r="B232" s="28">
        <v>225</v>
      </c>
      <c r="C232" s="28" t="s">
        <v>1329</v>
      </c>
      <c r="D232" s="63">
        <v>2</v>
      </c>
      <c r="E232" s="32"/>
      <c r="F232" s="32">
        <v>1</v>
      </c>
      <c r="G232" s="47">
        <v>521.42999999999995</v>
      </c>
      <c r="H232" s="12">
        <f t="shared" si="8"/>
        <v>3.8356059298467679E-3</v>
      </c>
    </row>
    <row r="233" spans="1:8" ht="14.5" x14ac:dyDescent="0.35">
      <c r="A233" s="26"/>
      <c r="B233" s="28">
        <v>226</v>
      </c>
      <c r="C233" s="28" t="s">
        <v>1340</v>
      </c>
      <c r="D233" s="63">
        <v>28</v>
      </c>
      <c r="E233" s="32"/>
      <c r="F233" s="32">
        <v>1</v>
      </c>
      <c r="G233" s="47">
        <v>521.42999999999995</v>
      </c>
      <c r="H233" s="12">
        <f t="shared" si="8"/>
        <v>5.3698483017854751E-2</v>
      </c>
    </row>
    <row r="234" spans="1:8" ht="14.5" x14ac:dyDescent="0.35">
      <c r="A234" s="26"/>
      <c r="B234" s="28">
        <v>227</v>
      </c>
      <c r="C234" s="37" t="s">
        <v>168</v>
      </c>
      <c r="D234" s="64">
        <v>18</v>
      </c>
      <c r="E234" s="32"/>
      <c r="F234" s="32">
        <v>1</v>
      </c>
      <c r="G234" s="47">
        <v>782.14</v>
      </c>
      <c r="H234" s="12">
        <f t="shared" si="8"/>
        <v>2.3013782698749586E-2</v>
      </c>
    </row>
    <row r="235" spans="1:8" ht="14.5" x14ac:dyDescent="0.35">
      <c r="A235" s="26"/>
      <c r="B235" s="28">
        <v>228</v>
      </c>
      <c r="C235" s="37" t="s">
        <v>169</v>
      </c>
      <c r="D235" s="64">
        <v>14.99</v>
      </c>
      <c r="E235" s="32"/>
      <c r="F235" s="32">
        <v>1</v>
      </c>
      <c r="G235" s="47">
        <v>260.71429000000001</v>
      </c>
      <c r="H235" s="12">
        <f t="shared" si="8"/>
        <v>5.7495889465820994E-2</v>
      </c>
    </row>
    <row r="236" spans="1:8" ht="14.5" x14ac:dyDescent="0.35">
      <c r="A236" s="26"/>
      <c r="B236" s="28">
        <v>229</v>
      </c>
      <c r="C236" s="37" t="s">
        <v>170</v>
      </c>
      <c r="D236" s="64">
        <v>62</v>
      </c>
      <c r="E236" s="32"/>
      <c r="F236" s="32">
        <v>1</v>
      </c>
      <c r="G236" s="47">
        <v>1042.8570999999999</v>
      </c>
      <c r="H236" s="12">
        <f t="shared" si="8"/>
        <v>5.9452057237755783E-2</v>
      </c>
    </row>
    <row r="237" spans="1:8" ht="14.5" x14ac:dyDescent="0.35">
      <c r="A237" s="26"/>
      <c r="B237" s="28">
        <v>230</v>
      </c>
      <c r="C237" s="37" t="s">
        <v>171</v>
      </c>
      <c r="D237" s="64">
        <v>6.99</v>
      </c>
      <c r="E237" s="32"/>
      <c r="F237" s="32">
        <v>1</v>
      </c>
      <c r="G237" s="47">
        <v>208.57</v>
      </c>
      <c r="H237" s="12">
        <f t="shared" si="8"/>
        <v>3.351392817759026E-2</v>
      </c>
    </row>
    <row r="238" spans="1:8" ht="14.5" x14ac:dyDescent="0.35">
      <c r="A238" s="26"/>
      <c r="B238" s="28">
        <v>231</v>
      </c>
      <c r="C238" s="37" t="s">
        <v>172</v>
      </c>
      <c r="D238" s="64">
        <v>14.99</v>
      </c>
      <c r="E238" s="32"/>
      <c r="F238" s="32">
        <v>1</v>
      </c>
      <c r="G238" s="47">
        <v>521.42999999999995</v>
      </c>
      <c r="H238" s="12">
        <f t="shared" si="8"/>
        <v>2.8747866444201527E-2</v>
      </c>
    </row>
    <row r="239" spans="1:8" ht="14.5" x14ac:dyDescent="0.35">
      <c r="A239" s="26" t="s">
        <v>1491</v>
      </c>
      <c r="B239" s="28">
        <v>232</v>
      </c>
      <c r="C239" s="37" t="s">
        <v>173</v>
      </c>
      <c r="D239" s="64">
        <v>0</v>
      </c>
      <c r="E239" s="32"/>
      <c r="F239" s="32">
        <v>1</v>
      </c>
      <c r="G239" s="47">
        <v>26.07</v>
      </c>
      <c r="H239" s="12">
        <f t="shared" si="8"/>
        <v>0</v>
      </c>
    </row>
    <row r="240" spans="1:8" ht="14.5" x14ac:dyDescent="0.35">
      <c r="A240" s="26"/>
      <c r="B240" s="28">
        <v>233</v>
      </c>
      <c r="C240" s="37" t="s">
        <v>1337</v>
      </c>
      <c r="D240" s="64">
        <v>9.5</v>
      </c>
      <c r="E240" s="32"/>
      <c r="F240" s="32">
        <v>2</v>
      </c>
      <c r="G240" s="47">
        <v>260.70999999999998</v>
      </c>
      <c r="H240" s="12">
        <f t="shared" si="8"/>
        <v>7.287791032181351E-2</v>
      </c>
    </row>
    <row r="241" spans="1:8" ht="14.5" x14ac:dyDescent="0.35">
      <c r="A241" s="26"/>
      <c r="B241" s="28">
        <v>234</v>
      </c>
      <c r="C241" s="37" t="s">
        <v>175</v>
      </c>
      <c r="D241" s="64">
        <v>99.99</v>
      </c>
      <c r="E241" s="32"/>
      <c r="F241" s="32">
        <v>1</v>
      </c>
      <c r="G241" s="47">
        <v>260.70999999999998</v>
      </c>
      <c r="H241" s="12">
        <f t="shared" si="8"/>
        <v>0.38352959226727018</v>
      </c>
    </row>
    <row r="242" spans="1:8" ht="14.5" x14ac:dyDescent="0.35">
      <c r="A242" s="26"/>
      <c r="B242" s="28">
        <v>235</v>
      </c>
      <c r="C242" s="32" t="s">
        <v>1338</v>
      </c>
      <c r="D242" s="63">
        <v>1.2</v>
      </c>
      <c r="E242" s="32"/>
      <c r="F242" s="32">
        <v>1</v>
      </c>
      <c r="G242" s="47">
        <v>52.14</v>
      </c>
      <c r="H242" s="12">
        <f t="shared" si="8"/>
        <v>2.3014959723820481E-2</v>
      </c>
    </row>
    <row r="243" spans="1:8" ht="14.5" x14ac:dyDescent="0.35">
      <c r="A243" s="26"/>
      <c r="B243" s="28">
        <v>236</v>
      </c>
      <c r="C243" s="37" t="s">
        <v>177</v>
      </c>
      <c r="D243" s="64">
        <v>1.47</v>
      </c>
      <c r="E243" s="32"/>
      <c r="F243" s="32">
        <v>1</v>
      </c>
      <c r="G243" s="47">
        <v>260.71429000000001</v>
      </c>
      <c r="H243" s="12">
        <f t="shared" si="8"/>
        <v>5.6383560716982565E-3</v>
      </c>
    </row>
    <row r="244" spans="1:8" ht="14.5" x14ac:dyDescent="0.35">
      <c r="A244" s="26"/>
      <c r="B244" s="28">
        <v>237</v>
      </c>
      <c r="C244" s="37" t="s">
        <v>178</v>
      </c>
      <c r="D244" s="64">
        <v>0.99</v>
      </c>
      <c r="E244" s="32"/>
      <c r="F244" s="32">
        <v>1</v>
      </c>
      <c r="G244" s="47">
        <v>52.14</v>
      </c>
      <c r="H244" s="12">
        <f t="shared" si="8"/>
        <v>1.8987341772151899E-2</v>
      </c>
    </row>
    <row r="245" spans="1:8" ht="14.5" x14ac:dyDescent="0.35">
      <c r="A245" s="26"/>
      <c r="B245" s="28">
        <v>238</v>
      </c>
      <c r="C245" s="37" t="s">
        <v>179</v>
      </c>
      <c r="D245" s="64">
        <v>0.99</v>
      </c>
      <c r="E245" s="32"/>
      <c r="F245" s="32">
        <v>1</v>
      </c>
      <c r="G245" s="47">
        <v>4.3499999999999996</v>
      </c>
      <c r="H245" s="12">
        <f t="shared" si="8"/>
        <v>0.22758620689655173</v>
      </c>
    </row>
    <row r="246" spans="1:8" ht="14.5" x14ac:dyDescent="0.35">
      <c r="A246" s="26"/>
      <c r="B246" s="28">
        <v>239</v>
      </c>
      <c r="C246" s="37" t="s">
        <v>180</v>
      </c>
      <c r="D246" s="64">
        <v>0.42</v>
      </c>
      <c r="E246" s="32"/>
      <c r="F246" s="32">
        <v>1</v>
      </c>
      <c r="G246" s="47">
        <v>12</v>
      </c>
      <c r="H246" s="12">
        <f t="shared" si="8"/>
        <v>3.4999999999999996E-2</v>
      </c>
    </row>
    <row r="247" spans="1:8" ht="14.5" x14ac:dyDescent="0.35">
      <c r="A247" s="26"/>
      <c r="B247" s="28">
        <v>240</v>
      </c>
      <c r="C247" s="37" t="s">
        <v>181</v>
      </c>
      <c r="D247" s="64">
        <v>1.1000000000000001</v>
      </c>
      <c r="E247" s="32"/>
      <c r="F247" s="32">
        <v>1</v>
      </c>
      <c r="G247" s="47">
        <v>4.3499999999999996</v>
      </c>
      <c r="H247" s="12">
        <f t="shared" si="8"/>
        <v>0.25287356321839083</v>
      </c>
    </row>
    <row r="248" spans="1:8" ht="14.5" x14ac:dyDescent="0.35">
      <c r="A248" s="26"/>
      <c r="B248" s="28">
        <v>241</v>
      </c>
      <c r="C248" s="37" t="s">
        <v>182</v>
      </c>
      <c r="D248" s="64">
        <v>0.99</v>
      </c>
      <c r="E248" s="32"/>
      <c r="F248" s="32">
        <v>1</v>
      </c>
      <c r="G248" s="47">
        <v>52.142856999999999</v>
      </c>
      <c r="H248" s="12">
        <f t="shared" si="8"/>
        <v>1.8986301421880278E-2</v>
      </c>
    </row>
    <row r="249" spans="1:8" ht="14.5" x14ac:dyDescent="0.35">
      <c r="A249" s="26"/>
      <c r="B249" s="28">
        <v>242</v>
      </c>
      <c r="C249" s="37" t="s">
        <v>183</v>
      </c>
      <c r="D249" s="64">
        <v>0.84</v>
      </c>
      <c r="E249" s="32"/>
      <c r="F249" s="32">
        <v>1</v>
      </c>
      <c r="G249" s="47">
        <v>6</v>
      </c>
      <c r="H249" s="12">
        <f t="shared" si="8"/>
        <v>0.13999999999999999</v>
      </c>
    </row>
    <row r="250" spans="1:8" ht="14.5" x14ac:dyDescent="0.35">
      <c r="A250" s="26"/>
      <c r="B250" s="28">
        <v>243</v>
      </c>
      <c r="C250" s="37" t="s">
        <v>184</v>
      </c>
      <c r="D250" s="64">
        <v>2.31</v>
      </c>
      <c r="E250" s="32"/>
      <c r="F250" s="32">
        <v>1</v>
      </c>
      <c r="G250" s="47">
        <v>4</v>
      </c>
      <c r="H250" s="12">
        <f t="shared" ref="H250:H281" si="9">+(D250*F250)/G250</f>
        <v>0.57750000000000001</v>
      </c>
    </row>
    <row r="251" spans="1:8" ht="14.5" x14ac:dyDescent="0.35">
      <c r="A251" s="26"/>
      <c r="B251" s="28">
        <v>244</v>
      </c>
      <c r="C251" s="37" t="s">
        <v>185</v>
      </c>
      <c r="D251" s="64">
        <v>1.31</v>
      </c>
      <c r="E251" s="32"/>
      <c r="F251" s="32">
        <v>1</v>
      </c>
      <c r="G251" s="47">
        <v>8.6904762000000009</v>
      </c>
      <c r="H251" s="12">
        <f t="shared" si="9"/>
        <v>0.15073972586220302</v>
      </c>
    </row>
    <row r="252" spans="1:8" ht="14.5" x14ac:dyDescent="0.35">
      <c r="A252" s="26"/>
      <c r="B252" s="28">
        <v>245</v>
      </c>
      <c r="C252" s="37" t="s">
        <v>186</v>
      </c>
      <c r="D252" s="64">
        <v>2.63</v>
      </c>
      <c r="E252" s="32"/>
      <c r="F252" s="32">
        <v>1</v>
      </c>
      <c r="G252" s="47">
        <v>8.6904762000000009</v>
      </c>
      <c r="H252" s="12">
        <f t="shared" si="9"/>
        <v>0.30263013665465188</v>
      </c>
    </row>
    <row r="253" spans="1:8" ht="14.5" x14ac:dyDescent="0.35">
      <c r="A253" s="26"/>
      <c r="B253" s="28">
        <v>246</v>
      </c>
      <c r="C253" s="37" t="s">
        <v>1416</v>
      </c>
      <c r="D253" s="64">
        <v>1.5</v>
      </c>
      <c r="E253" s="32"/>
      <c r="F253" s="32">
        <v>1</v>
      </c>
      <c r="G253" s="47">
        <v>52.14</v>
      </c>
      <c r="H253" s="12">
        <f t="shared" si="9"/>
        <v>2.8768699654775604E-2</v>
      </c>
    </row>
    <row r="254" spans="1:8" ht="14.5" x14ac:dyDescent="0.35">
      <c r="A254" s="26"/>
      <c r="B254" s="28">
        <v>247</v>
      </c>
      <c r="C254" s="37" t="s">
        <v>1417</v>
      </c>
      <c r="D254" s="64">
        <v>1.42</v>
      </c>
      <c r="E254" s="32"/>
      <c r="F254" s="32">
        <v>1</v>
      </c>
      <c r="G254" s="47">
        <v>13.04</v>
      </c>
      <c r="H254" s="12">
        <f t="shared" si="9"/>
        <v>0.10889570552147239</v>
      </c>
    </row>
    <row r="255" spans="1:8" ht="14.5" x14ac:dyDescent="0.35">
      <c r="A255" s="26"/>
      <c r="B255" s="28">
        <v>248</v>
      </c>
      <c r="C255" s="37" t="s">
        <v>1324</v>
      </c>
      <c r="D255" s="64">
        <v>0.63</v>
      </c>
      <c r="E255" s="32"/>
      <c r="F255" s="32">
        <v>1</v>
      </c>
      <c r="G255" s="47">
        <v>4.3452381000000004</v>
      </c>
      <c r="H255" s="12">
        <f t="shared" si="9"/>
        <v>0.14498630121097389</v>
      </c>
    </row>
    <row r="256" spans="1:8" ht="14.5" x14ac:dyDescent="0.35">
      <c r="A256" s="26"/>
      <c r="B256" s="28">
        <v>249</v>
      </c>
      <c r="C256" s="37" t="s">
        <v>116</v>
      </c>
      <c r="D256" s="64">
        <v>2</v>
      </c>
      <c r="E256" s="32"/>
      <c r="F256" s="32">
        <v>1</v>
      </c>
      <c r="G256" s="47">
        <v>521.42999999999995</v>
      </c>
      <c r="H256" s="12">
        <f t="shared" si="9"/>
        <v>3.8356059298467679E-3</v>
      </c>
    </row>
    <row r="257" spans="1:8" ht="14.5" x14ac:dyDescent="0.35">
      <c r="A257" s="26"/>
      <c r="B257" s="28">
        <v>250</v>
      </c>
      <c r="C257" s="37" t="s">
        <v>1325</v>
      </c>
      <c r="D257" s="64">
        <v>20</v>
      </c>
      <c r="E257" s="32"/>
      <c r="F257" s="32">
        <v>1</v>
      </c>
      <c r="G257" s="47">
        <v>521.42857000000004</v>
      </c>
      <c r="H257" s="12">
        <f t="shared" si="9"/>
        <v>3.8356164488647024E-2</v>
      </c>
    </row>
    <row r="258" spans="1:8" ht="14.5" x14ac:dyDescent="0.35">
      <c r="A258" s="26"/>
      <c r="B258" s="28">
        <v>251</v>
      </c>
      <c r="C258" s="37" t="s">
        <v>1326</v>
      </c>
      <c r="D258" s="64">
        <v>25</v>
      </c>
      <c r="E258" s="32"/>
      <c r="F258" s="32">
        <v>1</v>
      </c>
      <c r="G258" s="47">
        <v>521.42857000000004</v>
      </c>
      <c r="H258" s="12">
        <f t="shared" si="9"/>
        <v>4.7945205610808776E-2</v>
      </c>
    </row>
    <row r="259" spans="1:8" ht="14.5" x14ac:dyDescent="0.35">
      <c r="A259" s="26"/>
      <c r="B259" s="28">
        <v>252</v>
      </c>
      <c r="C259" s="37" t="s">
        <v>1327</v>
      </c>
      <c r="D259" s="64">
        <v>2</v>
      </c>
      <c r="E259" s="32"/>
      <c r="F259" s="32">
        <v>1</v>
      </c>
      <c r="G259" s="47">
        <v>1042.8570999999999</v>
      </c>
      <c r="H259" s="12">
        <f t="shared" si="9"/>
        <v>1.9178082979921219E-3</v>
      </c>
    </row>
    <row r="260" spans="1:8" ht="14.5" x14ac:dyDescent="0.35">
      <c r="A260" s="26"/>
      <c r="B260" s="28">
        <v>253</v>
      </c>
      <c r="C260" s="37" t="s">
        <v>192</v>
      </c>
      <c r="D260" s="64">
        <v>28</v>
      </c>
      <c r="E260" s="32"/>
      <c r="F260" s="32">
        <v>1</v>
      </c>
      <c r="G260" s="47">
        <v>1042.8599999999999</v>
      </c>
      <c r="H260" s="12">
        <f t="shared" si="9"/>
        <v>2.6849241508927375E-2</v>
      </c>
    </row>
    <row r="261" spans="1:8" ht="14.5" x14ac:dyDescent="0.35">
      <c r="A261" s="26"/>
      <c r="B261" s="28">
        <v>254</v>
      </c>
      <c r="C261" s="28" t="s">
        <v>1418</v>
      </c>
      <c r="D261" s="63">
        <v>18</v>
      </c>
      <c r="E261" s="32"/>
      <c r="F261" s="32">
        <v>2</v>
      </c>
      <c r="G261" s="47">
        <v>260.70999999999998</v>
      </c>
      <c r="H261" s="12">
        <f t="shared" si="9"/>
        <v>0.1380844616623835</v>
      </c>
    </row>
    <row r="262" spans="1:8" ht="14.5" x14ac:dyDescent="0.35">
      <c r="A262" s="26"/>
      <c r="B262" s="28">
        <v>255</v>
      </c>
      <c r="C262" s="28" t="s">
        <v>194</v>
      </c>
      <c r="D262" s="63">
        <v>6</v>
      </c>
      <c r="E262" s="32"/>
      <c r="F262" s="32">
        <v>2</v>
      </c>
      <c r="G262" s="47">
        <v>260.70999999999998</v>
      </c>
      <c r="H262" s="12">
        <f t="shared" si="9"/>
        <v>4.6028153887461169E-2</v>
      </c>
    </row>
    <row r="263" spans="1:8" ht="14.5" x14ac:dyDescent="0.35">
      <c r="A263" s="26"/>
      <c r="B263" s="28">
        <v>256</v>
      </c>
      <c r="C263" s="28" t="s">
        <v>195</v>
      </c>
      <c r="D263" s="63">
        <v>2</v>
      </c>
      <c r="E263" s="32"/>
      <c r="F263" s="32">
        <v>2</v>
      </c>
      <c r="G263" s="47">
        <v>260.70999999999998</v>
      </c>
      <c r="H263" s="12">
        <f t="shared" si="9"/>
        <v>1.5342717962487056E-2</v>
      </c>
    </row>
    <row r="264" spans="1:8" ht="14.5" x14ac:dyDescent="0.35">
      <c r="A264" s="26"/>
      <c r="B264" s="28">
        <v>257</v>
      </c>
      <c r="C264" s="28" t="s">
        <v>196</v>
      </c>
      <c r="D264" s="63">
        <v>7</v>
      </c>
      <c r="E264" s="32"/>
      <c r="F264" s="32">
        <v>1</v>
      </c>
      <c r="G264" s="47">
        <v>260.70999999999998</v>
      </c>
      <c r="H264" s="12">
        <f t="shared" si="9"/>
        <v>2.6849756434352348E-2</v>
      </c>
    </row>
    <row r="265" spans="1:8" ht="14.5" x14ac:dyDescent="0.35">
      <c r="A265" s="26"/>
      <c r="B265" s="28">
        <v>258</v>
      </c>
      <c r="C265" s="28" t="s">
        <v>197</v>
      </c>
      <c r="D265" s="63">
        <v>8.99</v>
      </c>
      <c r="E265" s="32"/>
      <c r="F265" s="32">
        <v>1</v>
      </c>
      <c r="G265" s="47">
        <v>521.42857000000004</v>
      </c>
      <c r="H265" s="12">
        <f t="shared" si="9"/>
        <v>1.7241095937646837E-2</v>
      </c>
    </row>
    <row r="266" spans="1:8" ht="14.5" x14ac:dyDescent="0.35">
      <c r="A266" s="26"/>
      <c r="B266" s="28">
        <v>259</v>
      </c>
      <c r="C266" s="28" t="s">
        <v>198</v>
      </c>
      <c r="D266" s="63">
        <v>12</v>
      </c>
      <c r="E266" s="32"/>
      <c r="F266" s="32">
        <v>1</v>
      </c>
      <c r="G266" s="47">
        <v>104.29</v>
      </c>
      <c r="H266" s="12">
        <f t="shared" si="9"/>
        <v>0.11506376450282864</v>
      </c>
    </row>
    <row r="267" spans="1:8" ht="14.5" x14ac:dyDescent="0.35">
      <c r="A267" s="26"/>
      <c r="B267" s="28">
        <v>260</v>
      </c>
      <c r="C267" s="28" t="s">
        <v>1328</v>
      </c>
      <c r="D267" s="63">
        <v>0.63</v>
      </c>
      <c r="E267" s="32"/>
      <c r="F267" s="32">
        <v>1</v>
      </c>
      <c r="G267" s="47">
        <v>13.04</v>
      </c>
      <c r="H267" s="12">
        <f t="shared" si="9"/>
        <v>4.8312883435582828E-2</v>
      </c>
    </row>
    <row r="268" spans="1:8" ht="14.5" x14ac:dyDescent="0.35">
      <c r="A268" s="26"/>
      <c r="B268" s="28">
        <v>261</v>
      </c>
      <c r="C268" s="28" t="s">
        <v>1341</v>
      </c>
      <c r="D268" s="63">
        <v>18.989999999999998</v>
      </c>
      <c r="E268" s="32"/>
      <c r="F268" s="32">
        <v>1</v>
      </c>
      <c r="G268" s="47">
        <v>521.42999999999995</v>
      </c>
      <c r="H268" s="12">
        <f t="shared" si="9"/>
        <v>3.6419078303895056E-2</v>
      </c>
    </row>
    <row r="269" spans="1:8" ht="14.5" x14ac:dyDescent="0.35">
      <c r="A269" s="26" t="s">
        <v>1494</v>
      </c>
      <c r="B269" s="28">
        <v>262</v>
      </c>
      <c r="C269" s="28" t="s">
        <v>200</v>
      </c>
      <c r="D269" s="63">
        <v>0</v>
      </c>
      <c r="E269" s="32"/>
      <c r="F269" s="32">
        <v>1</v>
      </c>
      <c r="G269" s="47">
        <v>52.142856999999999</v>
      </c>
      <c r="H269" s="12">
        <f t="shared" si="9"/>
        <v>0</v>
      </c>
    </row>
    <row r="270" spans="1:8" ht="14.5" x14ac:dyDescent="0.35">
      <c r="A270" s="26"/>
      <c r="B270" s="28">
        <v>263</v>
      </c>
      <c r="C270" s="33" t="s">
        <v>115</v>
      </c>
      <c r="D270" s="64">
        <v>5</v>
      </c>
      <c r="E270" s="32"/>
      <c r="F270" s="32">
        <v>1</v>
      </c>
      <c r="G270" s="47">
        <v>521.42999999999995</v>
      </c>
      <c r="H270" s="12">
        <f t="shared" si="9"/>
        <v>9.5890148246169198E-3</v>
      </c>
    </row>
    <row r="271" spans="1:8" ht="14.5" x14ac:dyDescent="0.35">
      <c r="A271" s="26"/>
      <c r="B271" s="28">
        <v>264</v>
      </c>
      <c r="C271" s="33" t="s">
        <v>1329</v>
      </c>
      <c r="D271" s="64">
        <v>2</v>
      </c>
      <c r="E271" s="32"/>
      <c r="F271" s="32">
        <v>1</v>
      </c>
      <c r="G271" s="47">
        <v>521.42999999999995</v>
      </c>
      <c r="H271" s="12">
        <f t="shared" si="9"/>
        <v>3.8356059298467679E-3</v>
      </c>
    </row>
    <row r="272" spans="1:8" ht="14.5" x14ac:dyDescent="0.35">
      <c r="A272" s="26"/>
      <c r="B272" s="28">
        <v>265</v>
      </c>
      <c r="C272" s="33" t="s">
        <v>1330</v>
      </c>
      <c r="D272" s="64">
        <v>20</v>
      </c>
      <c r="E272" s="32"/>
      <c r="F272" s="32">
        <v>1</v>
      </c>
      <c r="G272" s="47">
        <v>521.42857000000004</v>
      </c>
      <c r="H272" s="12">
        <f t="shared" si="9"/>
        <v>3.8356164488647024E-2</v>
      </c>
    </row>
    <row r="273" spans="1:8" ht="14.5" x14ac:dyDescent="0.35">
      <c r="A273" s="26"/>
      <c r="B273" s="28">
        <v>266</v>
      </c>
      <c r="C273" s="33" t="s">
        <v>1331</v>
      </c>
      <c r="D273" s="64">
        <v>25</v>
      </c>
      <c r="E273" s="32"/>
      <c r="F273" s="32">
        <v>1</v>
      </c>
      <c r="G273" s="47">
        <v>521.42857000000004</v>
      </c>
      <c r="H273" s="12">
        <f t="shared" si="9"/>
        <v>4.7945205610808776E-2</v>
      </c>
    </row>
    <row r="274" spans="1:8" ht="14.5" x14ac:dyDescent="0.35">
      <c r="A274" s="26"/>
      <c r="B274" s="28">
        <v>267</v>
      </c>
      <c r="C274" s="33" t="s">
        <v>1332</v>
      </c>
      <c r="D274" s="64">
        <v>2</v>
      </c>
      <c r="E274" s="32"/>
      <c r="F274" s="32">
        <v>1</v>
      </c>
      <c r="G274" s="47">
        <v>1042.8599999999999</v>
      </c>
      <c r="H274" s="12">
        <f t="shared" si="9"/>
        <v>1.917802964923384E-3</v>
      </c>
    </row>
    <row r="275" spans="1:8" ht="14.5" x14ac:dyDescent="0.35">
      <c r="A275" s="26"/>
      <c r="B275" s="28">
        <v>268</v>
      </c>
      <c r="C275" s="33" t="s">
        <v>1333</v>
      </c>
      <c r="D275" s="64">
        <v>15</v>
      </c>
      <c r="E275" s="32"/>
      <c r="F275" s="32">
        <v>3</v>
      </c>
      <c r="G275" s="47">
        <v>521.42999999999995</v>
      </c>
      <c r="H275" s="12">
        <f t="shared" si="9"/>
        <v>8.6301133421552281E-2</v>
      </c>
    </row>
    <row r="276" spans="1:8" ht="14.5" x14ac:dyDescent="0.35">
      <c r="A276" s="26"/>
      <c r="B276" s="28">
        <v>269</v>
      </c>
      <c r="C276" s="33" t="s">
        <v>1334</v>
      </c>
      <c r="D276" s="64">
        <v>7.79</v>
      </c>
      <c r="E276" s="32"/>
      <c r="F276" s="32">
        <v>1</v>
      </c>
      <c r="G276" s="47">
        <v>1042.8570999999999</v>
      </c>
      <c r="H276" s="12">
        <f t="shared" si="9"/>
        <v>7.4698633206793149E-3</v>
      </c>
    </row>
    <row r="277" spans="1:8" ht="14.5" x14ac:dyDescent="0.35">
      <c r="A277" s="26"/>
      <c r="B277" s="28">
        <v>270</v>
      </c>
      <c r="C277" s="28" t="s">
        <v>201</v>
      </c>
      <c r="D277" s="63">
        <v>79.98</v>
      </c>
      <c r="E277" s="32"/>
      <c r="F277" s="32">
        <v>1</v>
      </c>
      <c r="G277" s="47">
        <v>521.42857000000004</v>
      </c>
      <c r="H277" s="12">
        <f t="shared" si="9"/>
        <v>0.15338630179009946</v>
      </c>
    </row>
    <row r="278" spans="1:8" ht="14.5" x14ac:dyDescent="0.35">
      <c r="A278" s="26"/>
      <c r="B278" s="28">
        <v>271</v>
      </c>
      <c r="C278" s="28" t="s">
        <v>202</v>
      </c>
      <c r="D278" s="63">
        <v>195</v>
      </c>
      <c r="E278" s="32"/>
      <c r="F278" s="32">
        <v>1</v>
      </c>
      <c r="G278" s="47">
        <v>417.14</v>
      </c>
      <c r="H278" s="12"/>
    </row>
    <row r="279" spans="1:8" ht="14.5" x14ac:dyDescent="0.35">
      <c r="A279" s="26"/>
      <c r="B279" s="28">
        <v>272</v>
      </c>
      <c r="C279" s="28" t="s">
        <v>203</v>
      </c>
      <c r="D279" s="54">
        <v>175</v>
      </c>
      <c r="E279" s="32"/>
      <c r="F279" s="32">
        <v>1</v>
      </c>
      <c r="G279" s="47">
        <v>1042.8599999999999</v>
      </c>
      <c r="H279" s="12">
        <f t="shared" si="9"/>
        <v>0.16780775943079609</v>
      </c>
    </row>
    <row r="280" spans="1:8" ht="14.5" x14ac:dyDescent="0.35">
      <c r="A280" s="26"/>
      <c r="B280" s="28">
        <v>273</v>
      </c>
      <c r="C280" s="28" t="s">
        <v>204</v>
      </c>
      <c r="D280" s="54">
        <v>30</v>
      </c>
      <c r="E280" s="32"/>
      <c r="F280" s="32">
        <v>1</v>
      </c>
      <c r="G280" s="47">
        <v>1042.8599999999999</v>
      </c>
      <c r="H280" s="12">
        <f t="shared" si="9"/>
        <v>2.8767044473850759E-2</v>
      </c>
    </row>
    <row r="281" spans="1:8" ht="14.5" x14ac:dyDescent="0.35">
      <c r="A281" s="26"/>
      <c r="B281" s="28">
        <v>274</v>
      </c>
      <c r="C281" s="28" t="s">
        <v>1342</v>
      </c>
      <c r="D281" s="54">
        <v>39.99</v>
      </c>
      <c r="E281" s="32"/>
      <c r="F281" s="32">
        <v>1</v>
      </c>
      <c r="G281" s="47">
        <v>260.70999999999998</v>
      </c>
      <c r="H281" s="12">
        <f t="shared" si="9"/>
        <v>0.15338882282996436</v>
      </c>
    </row>
    <row r="282" spans="1:8" ht="14.5" x14ac:dyDescent="0.35">
      <c r="A282" s="26"/>
      <c r="B282" s="28">
        <v>275</v>
      </c>
      <c r="C282" s="28" t="s">
        <v>1335</v>
      </c>
      <c r="D282" s="54">
        <v>12</v>
      </c>
      <c r="E282" s="32"/>
      <c r="F282" s="32">
        <v>2</v>
      </c>
      <c r="G282" s="47">
        <v>260.70999999999998</v>
      </c>
      <c r="H282" s="12">
        <f t="shared" ref="H282:H310" si="10">+(D282*F282)/G282</f>
        <v>9.2056307774922339E-2</v>
      </c>
    </row>
    <row r="283" spans="1:8" ht="14.5" x14ac:dyDescent="0.35">
      <c r="A283" s="26" t="s">
        <v>1488</v>
      </c>
      <c r="B283" s="28">
        <v>276</v>
      </c>
      <c r="C283" s="28" t="s">
        <v>1343</v>
      </c>
      <c r="D283" s="63">
        <v>0</v>
      </c>
      <c r="E283" s="32"/>
      <c r="F283" s="32">
        <v>2</v>
      </c>
      <c r="G283" s="47">
        <v>260.71429000000001</v>
      </c>
      <c r="H283" s="12">
        <f t="shared" si="10"/>
        <v>0</v>
      </c>
    </row>
    <row r="284" spans="1:8" ht="14.5" x14ac:dyDescent="0.35">
      <c r="A284" s="26"/>
      <c r="B284" s="28">
        <v>277</v>
      </c>
      <c r="C284" s="28" t="s">
        <v>207</v>
      </c>
      <c r="D284" s="63">
        <v>7.5</v>
      </c>
      <c r="E284" s="32"/>
      <c r="F284" s="32">
        <v>2</v>
      </c>
      <c r="G284" s="47">
        <v>104.28570999999999</v>
      </c>
      <c r="H284" s="12">
        <f t="shared" si="10"/>
        <v>0.14383562234940914</v>
      </c>
    </row>
    <row r="285" spans="1:8" ht="14.5" x14ac:dyDescent="0.35">
      <c r="A285" s="26"/>
      <c r="B285" s="28">
        <v>278</v>
      </c>
      <c r="C285" s="28" t="s">
        <v>208</v>
      </c>
      <c r="D285" s="63">
        <v>25</v>
      </c>
      <c r="E285" s="32"/>
      <c r="F285" s="32">
        <v>2</v>
      </c>
      <c r="G285" s="47">
        <v>260.70999999999998</v>
      </c>
      <c r="H285" s="12">
        <f t="shared" si="10"/>
        <v>0.1917839745310882</v>
      </c>
    </row>
    <row r="286" spans="1:8" ht="14.5" x14ac:dyDescent="0.35">
      <c r="A286" s="26"/>
      <c r="B286" s="28">
        <v>279</v>
      </c>
      <c r="C286" s="28" t="s">
        <v>209</v>
      </c>
      <c r="D286" s="63">
        <v>10</v>
      </c>
      <c r="E286" s="32"/>
      <c r="F286" s="32">
        <v>2</v>
      </c>
      <c r="G286" s="47">
        <v>260.70999999999998</v>
      </c>
      <c r="H286" s="12">
        <f t="shared" si="10"/>
        <v>7.6713589812435284E-2</v>
      </c>
    </row>
    <row r="287" spans="1:8" ht="14.5" x14ac:dyDescent="0.35">
      <c r="A287" s="26"/>
      <c r="B287" s="28">
        <v>280</v>
      </c>
      <c r="C287" s="28" t="s">
        <v>210</v>
      </c>
      <c r="D287" s="63">
        <v>19.5</v>
      </c>
      <c r="E287" s="32"/>
      <c r="F287" s="32">
        <v>2</v>
      </c>
      <c r="G287" s="47">
        <v>260.70999999999998</v>
      </c>
      <c r="H287" s="12">
        <f t="shared" si="10"/>
        <v>0.14959150013424879</v>
      </c>
    </row>
    <row r="288" spans="1:8" ht="14.5" x14ac:dyDescent="0.35">
      <c r="A288" s="26"/>
      <c r="B288" s="28">
        <v>281</v>
      </c>
      <c r="C288" s="28" t="s">
        <v>211</v>
      </c>
      <c r="D288" s="63">
        <v>7.5</v>
      </c>
      <c r="E288" s="32"/>
      <c r="F288" s="32">
        <v>2</v>
      </c>
      <c r="G288" s="47">
        <v>260.70999999999998</v>
      </c>
      <c r="H288" s="12">
        <f t="shared" si="10"/>
        <v>5.7535192359326456E-2</v>
      </c>
    </row>
    <row r="289" spans="1:8" ht="14.5" x14ac:dyDescent="0.35">
      <c r="A289" s="26"/>
      <c r="B289" s="28">
        <v>282</v>
      </c>
      <c r="C289" s="28" t="s">
        <v>1344</v>
      </c>
      <c r="D289" s="63">
        <v>7.99</v>
      </c>
      <c r="E289" s="32"/>
      <c r="F289" s="32">
        <v>1</v>
      </c>
      <c r="G289" s="47">
        <v>521.42999999999995</v>
      </c>
      <c r="H289" s="12">
        <f t="shared" si="10"/>
        <v>1.5323245689737839E-2</v>
      </c>
    </row>
    <row r="290" spans="1:8" ht="14.5" x14ac:dyDescent="0.35">
      <c r="A290" s="26"/>
      <c r="B290" s="28">
        <v>283</v>
      </c>
      <c r="C290" s="28" t="s">
        <v>213</v>
      </c>
      <c r="D290" s="63">
        <v>1.2</v>
      </c>
      <c r="E290" s="32"/>
      <c r="F290" s="32">
        <v>1</v>
      </c>
      <c r="G290" s="47">
        <v>521.42857000000004</v>
      </c>
      <c r="H290" s="12">
        <f t="shared" si="10"/>
        <v>2.3013698693188215E-3</v>
      </c>
    </row>
    <row r="291" spans="1:8" ht="14.5" x14ac:dyDescent="0.35">
      <c r="A291" s="26"/>
      <c r="B291" s="28">
        <v>284</v>
      </c>
      <c r="C291" s="28" t="s">
        <v>1345</v>
      </c>
      <c r="D291" s="63">
        <v>5</v>
      </c>
      <c r="E291" s="32"/>
      <c r="F291" s="32">
        <v>1</v>
      </c>
      <c r="G291" s="47">
        <v>521.42999999999995</v>
      </c>
      <c r="H291" s="12">
        <f t="shared" si="10"/>
        <v>9.5890148246169198E-3</v>
      </c>
    </row>
    <row r="292" spans="1:8" ht="14.5" x14ac:dyDescent="0.35">
      <c r="A292" s="26"/>
      <c r="B292" s="28">
        <v>285</v>
      </c>
      <c r="C292" s="28" t="s">
        <v>1346</v>
      </c>
      <c r="D292" s="63">
        <v>2</v>
      </c>
      <c r="E292" s="32"/>
      <c r="F292" s="32">
        <v>2</v>
      </c>
      <c r="G292" s="47">
        <v>521.42999999999995</v>
      </c>
      <c r="H292" s="12">
        <f t="shared" si="10"/>
        <v>7.6712118596935358E-3</v>
      </c>
    </row>
    <row r="293" spans="1:8" ht="14.5" x14ac:dyDescent="0.35">
      <c r="A293" s="26"/>
      <c r="B293" s="28">
        <v>286</v>
      </c>
      <c r="C293" s="28" t="s">
        <v>1347</v>
      </c>
      <c r="D293" s="63">
        <v>15</v>
      </c>
      <c r="E293" s="32"/>
      <c r="F293" s="32">
        <v>3</v>
      </c>
      <c r="G293" s="47">
        <v>521.42999999999995</v>
      </c>
      <c r="H293" s="12">
        <f t="shared" si="10"/>
        <v>8.6301133421552281E-2</v>
      </c>
    </row>
    <row r="294" spans="1:8" ht="14.5" x14ac:dyDescent="0.35">
      <c r="A294" s="26"/>
      <c r="B294" s="28">
        <v>287</v>
      </c>
      <c r="C294" s="28" t="s">
        <v>1348</v>
      </c>
      <c r="D294" s="63">
        <v>7.79</v>
      </c>
      <c r="E294" s="32"/>
      <c r="F294" s="32">
        <v>1</v>
      </c>
      <c r="G294" s="47">
        <v>1042.8599999999999</v>
      </c>
      <c r="H294" s="12">
        <f t="shared" si="10"/>
        <v>7.4698425483765802E-3</v>
      </c>
    </row>
    <row r="295" spans="1:8" ht="14.5" x14ac:dyDescent="0.35">
      <c r="A295" s="26"/>
      <c r="B295" s="28">
        <v>288</v>
      </c>
      <c r="C295" s="28" t="s">
        <v>1349</v>
      </c>
      <c r="D295" s="63">
        <v>10</v>
      </c>
      <c r="E295" s="32"/>
      <c r="F295" s="32">
        <v>4</v>
      </c>
      <c r="G295" s="47">
        <v>260.70999999999998</v>
      </c>
      <c r="H295" s="12">
        <f t="shared" si="10"/>
        <v>0.15342717962487057</v>
      </c>
    </row>
    <row r="296" spans="1:8" ht="14.5" x14ac:dyDescent="0.35">
      <c r="A296" s="26"/>
      <c r="B296" s="28">
        <v>289</v>
      </c>
      <c r="C296" s="28" t="s">
        <v>1350</v>
      </c>
      <c r="D296" s="63">
        <v>5</v>
      </c>
      <c r="E296" s="32"/>
      <c r="F296" s="32">
        <v>1</v>
      </c>
      <c r="G296" s="47">
        <v>521.42999999999995</v>
      </c>
      <c r="H296" s="12">
        <f t="shared" si="10"/>
        <v>9.5890148246169198E-3</v>
      </c>
    </row>
    <row r="297" spans="1:8" ht="14.5" x14ac:dyDescent="0.35">
      <c r="A297" s="26"/>
      <c r="B297" s="28">
        <v>290</v>
      </c>
      <c r="C297" s="28" t="s">
        <v>1351</v>
      </c>
      <c r="D297" s="63">
        <v>2</v>
      </c>
      <c r="E297" s="32"/>
      <c r="F297" s="32">
        <v>1</v>
      </c>
      <c r="G297" s="47">
        <v>521.42999999999995</v>
      </c>
      <c r="H297" s="12">
        <f t="shared" si="10"/>
        <v>3.8356059298467679E-3</v>
      </c>
    </row>
    <row r="298" spans="1:8" x14ac:dyDescent="0.3">
      <c r="A298" s="48" t="s">
        <v>798</v>
      </c>
      <c r="B298" s="28">
        <v>291</v>
      </c>
      <c r="C298" s="28" t="s">
        <v>1352</v>
      </c>
      <c r="D298" s="63">
        <v>0</v>
      </c>
      <c r="E298" s="32"/>
      <c r="F298" s="32">
        <v>2</v>
      </c>
      <c r="G298" s="47">
        <v>521.42999999999995</v>
      </c>
      <c r="H298" s="12">
        <f t="shared" si="10"/>
        <v>0</v>
      </c>
    </row>
    <row r="299" spans="1:8" ht="14.5" x14ac:dyDescent="0.35">
      <c r="A299" s="26"/>
      <c r="B299" s="28">
        <v>292</v>
      </c>
      <c r="C299" s="28" t="s">
        <v>1353</v>
      </c>
      <c r="D299" s="63">
        <v>2</v>
      </c>
      <c r="E299" s="32"/>
      <c r="F299" s="32">
        <v>1</v>
      </c>
      <c r="G299" s="47">
        <v>521.42999999999995</v>
      </c>
      <c r="H299" s="12">
        <f t="shared" si="10"/>
        <v>3.8356059298467679E-3</v>
      </c>
    </row>
    <row r="300" spans="1:8" ht="14.5" x14ac:dyDescent="0.35">
      <c r="A300" s="26"/>
      <c r="B300" s="28">
        <v>293</v>
      </c>
      <c r="C300" s="28" t="s">
        <v>1354</v>
      </c>
      <c r="D300" s="63">
        <v>6</v>
      </c>
      <c r="E300" s="32"/>
      <c r="F300" s="32">
        <v>1</v>
      </c>
      <c r="G300" s="47">
        <v>521.42999999999995</v>
      </c>
      <c r="H300" s="12">
        <f t="shared" si="10"/>
        <v>1.1506817789540304E-2</v>
      </c>
    </row>
    <row r="301" spans="1:8" ht="14.5" x14ac:dyDescent="0.35">
      <c r="A301" s="26"/>
      <c r="B301" s="28">
        <v>294</v>
      </c>
      <c r="C301" s="28" t="s">
        <v>1355</v>
      </c>
      <c r="D301" s="63">
        <v>5</v>
      </c>
      <c r="E301" s="32"/>
      <c r="F301" s="32">
        <v>1</v>
      </c>
      <c r="G301" s="47">
        <v>521.42999999999995</v>
      </c>
      <c r="H301" s="12">
        <f t="shared" si="10"/>
        <v>9.5890148246169198E-3</v>
      </c>
    </row>
    <row r="302" spans="1:8" ht="14.5" x14ac:dyDescent="0.35">
      <c r="A302" s="26"/>
      <c r="B302" s="28">
        <v>295</v>
      </c>
      <c r="C302" s="28" t="s">
        <v>1356</v>
      </c>
      <c r="D302" s="63">
        <v>2</v>
      </c>
      <c r="E302" s="32"/>
      <c r="F302" s="32">
        <v>3</v>
      </c>
      <c r="G302" s="47">
        <v>521.42999999999995</v>
      </c>
      <c r="H302" s="12">
        <f t="shared" si="10"/>
        <v>1.1506817789540304E-2</v>
      </c>
    </row>
    <row r="303" spans="1:8" ht="14.5" x14ac:dyDescent="0.35">
      <c r="A303" s="26"/>
      <c r="B303" s="28">
        <v>296</v>
      </c>
      <c r="C303" s="28" t="s">
        <v>1357</v>
      </c>
      <c r="D303" s="63">
        <v>20</v>
      </c>
      <c r="E303" s="32"/>
      <c r="F303" s="32">
        <v>1</v>
      </c>
      <c r="G303" s="47">
        <v>521.42999999999995</v>
      </c>
      <c r="H303" s="12">
        <f t="shared" si="10"/>
        <v>3.8356059298467679E-2</v>
      </c>
    </row>
    <row r="304" spans="1:8" ht="14.5" x14ac:dyDescent="0.35">
      <c r="A304" s="26"/>
      <c r="B304" s="28">
        <v>297</v>
      </c>
      <c r="C304" s="28" t="s">
        <v>1358</v>
      </c>
      <c r="D304" s="63">
        <v>25</v>
      </c>
      <c r="E304" s="32"/>
      <c r="F304" s="32">
        <v>1</v>
      </c>
      <c r="G304" s="47">
        <v>521.42999999999995</v>
      </c>
      <c r="H304" s="12">
        <f t="shared" si="10"/>
        <v>4.7945074123084602E-2</v>
      </c>
    </row>
    <row r="305" spans="1:11" ht="14.5" x14ac:dyDescent="0.35">
      <c r="A305" s="26"/>
      <c r="B305" s="28">
        <v>298</v>
      </c>
      <c r="C305" s="28" t="s">
        <v>1359</v>
      </c>
      <c r="D305" s="63">
        <v>2</v>
      </c>
      <c r="E305" s="32"/>
      <c r="F305" s="32">
        <v>1</v>
      </c>
      <c r="G305" s="47">
        <v>1042.8599999999999</v>
      </c>
      <c r="H305" s="12">
        <f t="shared" si="10"/>
        <v>1.917802964923384E-3</v>
      </c>
    </row>
    <row r="306" spans="1:11" ht="14.5" x14ac:dyDescent="0.35">
      <c r="A306" s="26"/>
      <c r="B306" s="28">
        <v>299</v>
      </c>
      <c r="C306" s="28" t="s">
        <v>1360</v>
      </c>
      <c r="D306" s="63">
        <v>15</v>
      </c>
      <c r="E306" s="32"/>
      <c r="F306" s="32">
        <v>3</v>
      </c>
      <c r="G306" s="47">
        <v>521.42999999999995</v>
      </c>
      <c r="H306" s="12">
        <f t="shared" si="10"/>
        <v>8.6301133421552281E-2</v>
      </c>
    </row>
    <row r="307" spans="1:11" ht="14.5" x14ac:dyDescent="0.35">
      <c r="A307" s="26"/>
      <c r="B307" s="28">
        <v>300</v>
      </c>
      <c r="C307" s="28" t="s">
        <v>1361</v>
      </c>
      <c r="D307" s="63">
        <v>7.79</v>
      </c>
      <c r="E307" s="32"/>
      <c r="F307" s="32">
        <v>1</v>
      </c>
      <c r="G307" s="47">
        <v>1042.8599999999999</v>
      </c>
      <c r="H307" s="12">
        <f t="shared" si="10"/>
        <v>7.4698425483765802E-3</v>
      </c>
    </row>
    <row r="308" spans="1:11" ht="14.5" x14ac:dyDescent="0.35">
      <c r="A308" s="26"/>
      <c r="B308" s="28">
        <v>301</v>
      </c>
      <c r="C308" s="28" t="s">
        <v>214</v>
      </c>
      <c r="D308" s="63">
        <v>1.2</v>
      </c>
      <c r="E308" s="32"/>
      <c r="F308" s="32">
        <v>1</v>
      </c>
      <c r="G308" s="47">
        <v>521.42857000000004</v>
      </c>
      <c r="H308" s="12">
        <f t="shared" si="10"/>
        <v>2.3013698693188215E-3</v>
      </c>
    </row>
    <row r="309" spans="1:11" ht="14.5" x14ac:dyDescent="0.35">
      <c r="A309" s="26"/>
      <c r="B309" s="28">
        <v>302</v>
      </c>
      <c r="C309" s="28" t="s">
        <v>215</v>
      </c>
      <c r="D309" s="63">
        <v>30</v>
      </c>
      <c r="E309" s="32"/>
      <c r="F309" s="32">
        <v>4</v>
      </c>
      <c r="G309" s="47">
        <v>52.142856999999999</v>
      </c>
      <c r="H309" s="12">
        <f t="shared" si="10"/>
        <v>2.3013698693188216</v>
      </c>
    </row>
    <row r="310" spans="1:11" ht="14.5" x14ac:dyDescent="0.35">
      <c r="A310" s="26"/>
      <c r="B310" s="28">
        <v>303</v>
      </c>
      <c r="C310" s="28" t="s">
        <v>216</v>
      </c>
      <c r="D310" s="63">
        <v>20.83</v>
      </c>
      <c r="E310" s="32"/>
      <c r="F310" s="32">
        <v>1</v>
      </c>
      <c r="G310" s="47">
        <v>4.3499999999999996</v>
      </c>
      <c r="H310" s="12">
        <f t="shared" si="10"/>
        <v>4.788505747126437</v>
      </c>
      <c r="I310" s="28" t="s">
        <v>807</v>
      </c>
      <c r="J310" s="83">
        <f>SUM(H122:H310)</f>
        <v>31.735286039005178</v>
      </c>
      <c r="K310" s="34">
        <f>COUNT(H122:H310)</f>
        <v>188</v>
      </c>
    </row>
    <row r="311" spans="1:11" x14ac:dyDescent="0.3">
      <c r="A311" s="25" t="s">
        <v>13</v>
      </c>
      <c r="B311" s="28"/>
      <c r="C311" s="28"/>
      <c r="D311" s="63"/>
      <c r="E311" s="32"/>
      <c r="F311" s="32"/>
      <c r="G311" s="47"/>
      <c r="H311" s="32"/>
    </row>
    <row r="312" spans="1:11" x14ac:dyDescent="0.3">
      <c r="A312" s="25"/>
      <c r="B312" s="28">
        <v>304</v>
      </c>
      <c r="C312" s="37" t="s">
        <v>799</v>
      </c>
      <c r="D312" s="64">
        <v>18</v>
      </c>
      <c r="E312" s="32"/>
      <c r="F312" s="32">
        <v>1</v>
      </c>
      <c r="G312" s="47">
        <v>4.3499999999999996</v>
      </c>
      <c r="H312" s="12">
        <f t="shared" ref="H312:H343" si="11">+(D312*F312)/G312</f>
        <v>4.1379310344827589</v>
      </c>
    </row>
    <row r="313" spans="1:11" x14ac:dyDescent="0.3">
      <c r="A313" s="25"/>
      <c r="B313" s="28">
        <v>305</v>
      </c>
      <c r="C313" s="37" t="s">
        <v>1419</v>
      </c>
      <c r="D313" s="64">
        <v>0.86</v>
      </c>
      <c r="E313" s="32"/>
      <c r="F313" s="32">
        <v>1</v>
      </c>
      <c r="G313" s="47">
        <v>17.38</v>
      </c>
      <c r="H313" s="12">
        <f t="shared" si="11"/>
        <v>4.9482163406214044E-2</v>
      </c>
    </row>
    <row r="314" spans="1:11" x14ac:dyDescent="0.3">
      <c r="A314" s="25"/>
      <c r="B314" s="28">
        <v>306</v>
      </c>
      <c r="C314" s="37" t="s">
        <v>228</v>
      </c>
      <c r="D314" s="66">
        <v>2.21</v>
      </c>
      <c r="E314" s="32"/>
      <c r="F314" s="32">
        <v>1</v>
      </c>
      <c r="G314" s="47">
        <v>2</v>
      </c>
      <c r="H314" s="12">
        <f t="shared" si="11"/>
        <v>1.105</v>
      </c>
    </row>
    <row r="315" spans="1:11" x14ac:dyDescent="0.3">
      <c r="A315" s="25"/>
      <c r="B315" s="28">
        <v>307</v>
      </c>
      <c r="C315" s="37" t="s">
        <v>1420</v>
      </c>
      <c r="D315" s="66">
        <v>0.9</v>
      </c>
      <c r="E315" s="32"/>
      <c r="F315" s="32">
        <v>1</v>
      </c>
      <c r="G315" s="47">
        <v>13.04</v>
      </c>
      <c r="H315" s="12">
        <f t="shared" si="11"/>
        <v>6.9018404907975464E-2</v>
      </c>
    </row>
    <row r="316" spans="1:11" x14ac:dyDescent="0.3">
      <c r="A316" s="25"/>
      <c r="B316" s="28">
        <v>308</v>
      </c>
      <c r="C316" s="37" t="s">
        <v>394</v>
      </c>
      <c r="D316" s="66">
        <v>2</v>
      </c>
      <c r="E316" s="32"/>
      <c r="F316" s="32">
        <v>1</v>
      </c>
      <c r="G316" s="47">
        <v>52.14</v>
      </c>
      <c r="H316" s="12">
        <f t="shared" si="11"/>
        <v>3.8358266206367474E-2</v>
      </c>
    </row>
    <row r="317" spans="1:11" x14ac:dyDescent="0.3">
      <c r="A317" s="25"/>
      <c r="B317" s="28">
        <v>309</v>
      </c>
      <c r="C317" s="37" t="s">
        <v>1421</v>
      </c>
      <c r="D317" s="64">
        <v>0.8</v>
      </c>
      <c r="E317" s="32"/>
      <c r="F317" s="32">
        <v>1</v>
      </c>
      <c r="G317" s="47">
        <v>4.3499999999999996</v>
      </c>
      <c r="H317" s="12">
        <f t="shared" si="11"/>
        <v>0.18390804597701152</v>
      </c>
    </row>
    <row r="318" spans="1:11" x14ac:dyDescent="0.3">
      <c r="A318" s="25"/>
      <c r="B318" s="28">
        <v>310</v>
      </c>
      <c r="C318" s="37" t="s">
        <v>1422</v>
      </c>
      <c r="D318" s="64">
        <v>1</v>
      </c>
      <c r="E318" s="32"/>
      <c r="F318" s="32">
        <v>1</v>
      </c>
      <c r="G318" s="47">
        <v>43.5</v>
      </c>
      <c r="H318" s="12">
        <f t="shared" si="11"/>
        <v>2.2988505747126436E-2</v>
      </c>
    </row>
    <row r="319" spans="1:11" x14ac:dyDescent="0.3">
      <c r="A319" s="25"/>
      <c r="B319" s="28">
        <v>311</v>
      </c>
      <c r="C319" s="37" t="s">
        <v>235</v>
      </c>
      <c r="D319" s="66">
        <v>0.47</v>
      </c>
      <c r="E319" s="32"/>
      <c r="F319" s="32">
        <v>1</v>
      </c>
      <c r="G319" s="47">
        <v>4.3499999999999996</v>
      </c>
      <c r="H319" s="12">
        <f t="shared" si="11"/>
        <v>0.10804597701149425</v>
      </c>
    </row>
    <row r="320" spans="1:11" x14ac:dyDescent="0.3">
      <c r="A320" s="25"/>
      <c r="B320" s="28">
        <v>312</v>
      </c>
      <c r="C320" s="37" t="s">
        <v>892</v>
      </c>
      <c r="D320" s="64">
        <v>1.3</v>
      </c>
      <c r="E320" s="32"/>
      <c r="F320" s="32">
        <v>1</v>
      </c>
      <c r="G320" s="47">
        <v>4.3499999999999996</v>
      </c>
      <c r="H320" s="12">
        <f t="shared" si="11"/>
        <v>0.2988505747126437</v>
      </c>
    </row>
    <row r="321" spans="1:8" x14ac:dyDescent="0.3">
      <c r="A321" s="25"/>
      <c r="B321" s="28">
        <v>313</v>
      </c>
      <c r="C321" s="37" t="s">
        <v>893</v>
      </c>
      <c r="D321" s="64">
        <v>1.6</v>
      </c>
      <c r="E321" s="32"/>
      <c r="F321" s="32">
        <v>1</v>
      </c>
      <c r="G321" s="47">
        <v>52.14</v>
      </c>
      <c r="H321" s="12">
        <f t="shared" si="11"/>
        <v>3.0686612965093979E-2</v>
      </c>
    </row>
    <row r="322" spans="1:8" x14ac:dyDescent="0.3">
      <c r="A322" s="25"/>
      <c r="B322" s="28">
        <v>314</v>
      </c>
      <c r="C322" s="37" t="s">
        <v>894</v>
      </c>
      <c r="D322" s="64">
        <v>1.6</v>
      </c>
      <c r="E322" s="32"/>
      <c r="F322" s="32">
        <v>1</v>
      </c>
      <c r="G322" s="47">
        <v>52.14</v>
      </c>
      <c r="H322" s="12">
        <f t="shared" si="11"/>
        <v>3.0686612965093979E-2</v>
      </c>
    </row>
    <row r="323" spans="1:8" x14ac:dyDescent="0.3">
      <c r="A323" s="25"/>
      <c r="B323" s="28">
        <v>315</v>
      </c>
      <c r="C323" s="37" t="s">
        <v>232</v>
      </c>
      <c r="D323" s="66">
        <v>2</v>
      </c>
      <c r="E323" s="32"/>
      <c r="F323" s="32">
        <v>1</v>
      </c>
      <c r="G323" s="47">
        <v>4.3499999999999996</v>
      </c>
      <c r="H323" s="12">
        <f t="shared" si="11"/>
        <v>0.45977011494252878</v>
      </c>
    </row>
    <row r="324" spans="1:8" x14ac:dyDescent="0.3">
      <c r="A324" s="25"/>
      <c r="B324" s="28">
        <v>316</v>
      </c>
      <c r="C324" s="37" t="s">
        <v>398</v>
      </c>
      <c r="D324" s="64">
        <v>0.6</v>
      </c>
      <c r="E324" s="32"/>
      <c r="F324" s="32">
        <v>1</v>
      </c>
      <c r="G324" s="47">
        <v>26.07</v>
      </c>
      <c r="H324" s="12">
        <f t="shared" si="11"/>
        <v>2.3014959723820481E-2</v>
      </c>
    </row>
    <row r="325" spans="1:8" x14ac:dyDescent="0.3">
      <c r="A325" s="25"/>
      <c r="B325" s="28">
        <v>317</v>
      </c>
      <c r="C325" s="37" t="s">
        <v>230</v>
      </c>
      <c r="D325" s="66">
        <v>2</v>
      </c>
      <c r="E325" s="32"/>
      <c r="F325" s="32">
        <v>1</v>
      </c>
      <c r="G325" s="47">
        <v>13.03</v>
      </c>
      <c r="H325" s="12">
        <f t="shared" si="11"/>
        <v>0.15349194167306218</v>
      </c>
    </row>
    <row r="326" spans="1:8" x14ac:dyDescent="0.3">
      <c r="A326" s="25"/>
      <c r="B326" s="28">
        <v>318</v>
      </c>
      <c r="C326" s="37" t="s">
        <v>231</v>
      </c>
      <c r="D326" s="66">
        <v>2.5</v>
      </c>
      <c r="E326" s="32"/>
      <c r="F326" s="32">
        <v>1</v>
      </c>
      <c r="G326" s="47">
        <v>13.03</v>
      </c>
      <c r="H326" s="12">
        <f t="shared" si="11"/>
        <v>0.19186492709132771</v>
      </c>
    </row>
    <row r="327" spans="1:8" x14ac:dyDescent="0.3">
      <c r="A327" s="25"/>
      <c r="B327" s="28">
        <v>319</v>
      </c>
      <c r="C327" s="37" t="s">
        <v>895</v>
      </c>
      <c r="D327" s="64">
        <v>1.99</v>
      </c>
      <c r="E327" s="32"/>
      <c r="F327" s="32">
        <v>1</v>
      </c>
      <c r="G327" s="47">
        <v>52.14</v>
      </c>
      <c r="H327" s="12">
        <f t="shared" si="11"/>
        <v>3.8166474875335636E-2</v>
      </c>
    </row>
    <row r="328" spans="1:8" x14ac:dyDescent="0.3">
      <c r="A328" s="25"/>
      <c r="B328" s="28">
        <v>320</v>
      </c>
      <c r="C328" s="37" t="s">
        <v>242</v>
      </c>
      <c r="D328" s="64">
        <v>2.5</v>
      </c>
      <c r="E328" s="32"/>
      <c r="F328" s="32">
        <v>1</v>
      </c>
      <c r="G328" s="47">
        <v>521.41999999999996</v>
      </c>
      <c r="H328" s="12">
        <f t="shared" si="11"/>
        <v>4.7945993632772053E-3</v>
      </c>
    </row>
    <row r="329" spans="1:8" x14ac:dyDescent="0.3">
      <c r="A329" s="25"/>
      <c r="B329" s="28">
        <v>321</v>
      </c>
      <c r="C329" s="37" t="s">
        <v>243</v>
      </c>
      <c r="D329" s="64">
        <v>8</v>
      </c>
      <c r="E329" s="32"/>
      <c r="F329" s="32">
        <v>1</v>
      </c>
      <c r="G329" s="47">
        <v>17.38</v>
      </c>
      <c r="H329" s="12">
        <f t="shared" si="11"/>
        <v>0.46029919447640971</v>
      </c>
    </row>
    <row r="330" spans="1:8" x14ac:dyDescent="0.3">
      <c r="A330" s="25"/>
      <c r="B330" s="28">
        <v>322</v>
      </c>
      <c r="C330" s="37" t="s">
        <v>1362</v>
      </c>
      <c r="D330" s="64">
        <v>1.2</v>
      </c>
      <c r="E330" s="32"/>
      <c r="F330" s="32">
        <v>1</v>
      </c>
      <c r="G330" s="47">
        <v>521.42999999999995</v>
      </c>
      <c r="H330" s="12">
        <f t="shared" si="11"/>
        <v>2.3013635579080607E-3</v>
      </c>
    </row>
    <row r="331" spans="1:8" x14ac:dyDescent="0.3">
      <c r="A331" s="25"/>
      <c r="B331" s="28">
        <v>323</v>
      </c>
      <c r="C331" s="37" t="s">
        <v>219</v>
      </c>
      <c r="D331" s="64">
        <v>100</v>
      </c>
      <c r="E331" s="32"/>
      <c r="F331" s="32">
        <v>1</v>
      </c>
      <c r="G331" s="47">
        <v>104.28</v>
      </c>
      <c r="H331" s="12">
        <f t="shared" si="11"/>
        <v>0.95895665515918682</v>
      </c>
    </row>
    <row r="332" spans="1:8" x14ac:dyDescent="0.3">
      <c r="A332" s="25"/>
      <c r="B332" s="28">
        <v>324</v>
      </c>
      <c r="C332" s="37" t="s">
        <v>220</v>
      </c>
      <c r="D332" s="64">
        <v>18.5</v>
      </c>
      <c r="E332" s="32"/>
      <c r="F332" s="32">
        <v>2</v>
      </c>
      <c r="G332" s="47">
        <v>52.14</v>
      </c>
      <c r="H332" s="12">
        <f t="shared" si="11"/>
        <v>0.70962792481779824</v>
      </c>
    </row>
    <row r="333" spans="1:8" x14ac:dyDescent="0.3">
      <c r="A333" s="25"/>
      <c r="B333" s="28">
        <v>325</v>
      </c>
      <c r="C333" s="37" t="s">
        <v>549</v>
      </c>
      <c r="D333" s="64">
        <v>0.37</v>
      </c>
      <c r="E333" s="32"/>
      <c r="F333" s="32">
        <v>1</v>
      </c>
      <c r="G333" s="47">
        <v>4.34</v>
      </c>
      <c r="H333" s="12">
        <f t="shared" si="11"/>
        <v>8.5253456221198162E-2</v>
      </c>
    </row>
    <row r="334" spans="1:8" x14ac:dyDescent="0.3">
      <c r="A334" s="25"/>
      <c r="B334" s="28">
        <v>326</v>
      </c>
      <c r="C334" s="37" t="s">
        <v>224</v>
      </c>
      <c r="D334" s="64">
        <v>0.5</v>
      </c>
      <c r="E334" s="32"/>
      <c r="F334" s="32">
        <v>1</v>
      </c>
      <c r="G334" s="47">
        <v>4.34</v>
      </c>
      <c r="H334" s="12">
        <f t="shared" si="11"/>
        <v>0.1152073732718894</v>
      </c>
    </row>
    <row r="335" spans="1:8" x14ac:dyDescent="0.3">
      <c r="A335" s="25"/>
      <c r="B335" s="28">
        <v>327</v>
      </c>
      <c r="C335" s="37" t="s">
        <v>896</v>
      </c>
      <c r="D335" s="64">
        <v>1.99</v>
      </c>
      <c r="E335" s="32"/>
      <c r="F335" s="32">
        <v>1</v>
      </c>
      <c r="G335" s="47">
        <v>52.14</v>
      </c>
      <c r="H335" s="12">
        <f t="shared" si="11"/>
        <v>3.8166474875335636E-2</v>
      </c>
    </row>
    <row r="336" spans="1:8" x14ac:dyDescent="0.3">
      <c r="A336" s="25"/>
      <c r="B336" s="28">
        <v>328</v>
      </c>
      <c r="C336" s="37" t="s">
        <v>897</v>
      </c>
      <c r="D336" s="64">
        <v>1.1000000000000001</v>
      </c>
      <c r="E336" s="32"/>
      <c r="F336" s="32">
        <v>1</v>
      </c>
      <c r="G336" s="47">
        <v>104.29</v>
      </c>
      <c r="H336" s="12">
        <f t="shared" si="11"/>
        <v>1.0547511746092626E-2</v>
      </c>
    </row>
    <row r="337" spans="1:8" x14ac:dyDescent="0.3">
      <c r="A337" s="25"/>
      <c r="B337" s="28">
        <v>329</v>
      </c>
      <c r="C337" s="37" t="s">
        <v>850</v>
      </c>
      <c r="D337" s="64">
        <v>4.4000000000000004</v>
      </c>
      <c r="E337" s="32"/>
      <c r="F337" s="32">
        <v>1</v>
      </c>
      <c r="G337" s="47">
        <v>52.14</v>
      </c>
      <c r="H337" s="12">
        <f t="shared" si="11"/>
        <v>8.4388185654008449E-2</v>
      </c>
    </row>
    <row r="338" spans="1:8" ht="14.5" x14ac:dyDescent="0.35">
      <c r="A338" s="26"/>
      <c r="B338" s="28">
        <v>330</v>
      </c>
      <c r="C338" s="37" t="s">
        <v>1423</v>
      </c>
      <c r="D338" s="64">
        <v>10.5</v>
      </c>
      <c r="E338" s="32"/>
      <c r="F338" s="32">
        <v>1</v>
      </c>
      <c r="G338" s="47">
        <v>52.14</v>
      </c>
      <c r="H338" s="12">
        <f t="shared" si="11"/>
        <v>0.20138089758342922</v>
      </c>
    </row>
    <row r="339" spans="1:8" ht="14.5" x14ac:dyDescent="0.35">
      <c r="A339" s="26"/>
      <c r="B339" s="28">
        <v>331</v>
      </c>
      <c r="C339" s="37" t="s">
        <v>324</v>
      </c>
      <c r="D339" s="64">
        <v>1.2</v>
      </c>
      <c r="E339" s="32"/>
      <c r="F339" s="32">
        <v>1</v>
      </c>
      <c r="G339" s="47">
        <v>521.42999999999995</v>
      </c>
      <c r="H339" s="12">
        <f t="shared" si="11"/>
        <v>2.3013635579080607E-3</v>
      </c>
    </row>
    <row r="340" spans="1:8" ht="14.5" x14ac:dyDescent="0.35">
      <c r="A340" s="26"/>
      <c r="B340" s="28">
        <v>332</v>
      </c>
      <c r="C340" s="37" t="s">
        <v>851</v>
      </c>
      <c r="D340" s="64">
        <v>0.8</v>
      </c>
      <c r="E340" s="32"/>
      <c r="F340" s="32">
        <v>1</v>
      </c>
      <c r="G340" s="47">
        <v>26.07</v>
      </c>
      <c r="H340" s="12">
        <f t="shared" si="11"/>
        <v>3.0686612965093979E-2</v>
      </c>
    </row>
    <row r="341" spans="1:8" ht="14.5" x14ac:dyDescent="0.35">
      <c r="A341" s="26"/>
      <c r="B341" s="28">
        <v>333</v>
      </c>
      <c r="C341" s="37" t="s">
        <v>852</v>
      </c>
      <c r="D341" s="64">
        <v>2.4</v>
      </c>
      <c r="E341" s="32"/>
      <c r="F341" s="32">
        <v>1</v>
      </c>
      <c r="G341" s="47">
        <v>13.04</v>
      </c>
      <c r="H341" s="12">
        <f t="shared" si="11"/>
        <v>0.18404907975460122</v>
      </c>
    </row>
    <row r="342" spans="1:8" ht="14.5" x14ac:dyDescent="0.35">
      <c r="A342" s="26"/>
      <c r="B342" s="28">
        <v>334</v>
      </c>
      <c r="C342" s="37" t="s">
        <v>853</v>
      </c>
      <c r="D342" s="64">
        <v>12.99</v>
      </c>
      <c r="E342" s="32"/>
      <c r="F342" s="32">
        <v>1</v>
      </c>
      <c r="G342" s="47">
        <v>521.42999999999995</v>
      </c>
      <c r="H342" s="12">
        <f t="shared" si="11"/>
        <v>2.4912260514354759E-2</v>
      </c>
    </row>
    <row r="343" spans="1:8" ht="14.5" x14ac:dyDescent="0.35">
      <c r="A343" s="26"/>
      <c r="B343" s="28">
        <v>335</v>
      </c>
      <c r="C343" s="37" t="s">
        <v>854</v>
      </c>
      <c r="D343" s="64">
        <v>89.99</v>
      </c>
      <c r="E343" s="32"/>
      <c r="F343" s="32">
        <v>1</v>
      </c>
      <c r="G343" s="47">
        <v>260.70999999999998</v>
      </c>
      <c r="H343" s="12">
        <f t="shared" si="11"/>
        <v>0.3451727973610525</v>
      </c>
    </row>
    <row r="344" spans="1:8" ht="14.5" x14ac:dyDescent="0.35">
      <c r="A344" s="26"/>
      <c r="B344" s="28">
        <v>336</v>
      </c>
      <c r="C344" s="37" t="s">
        <v>578</v>
      </c>
      <c r="D344" s="64">
        <v>27.99</v>
      </c>
      <c r="E344" s="32"/>
      <c r="F344" s="32">
        <v>1</v>
      </c>
      <c r="G344" s="47">
        <v>260.70999999999998</v>
      </c>
      <c r="H344" s="12">
        <f t="shared" ref="H344:H361" si="12">+(D344*F344)/G344</f>
        <v>0.10736066894250317</v>
      </c>
    </row>
    <row r="345" spans="1:8" ht="14.5" x14ac:dyDescent="0.35">
      <c r="A345" s="26"/>
      <c r="B345" s="28">
        <v>337</v>
      </c>
      <c r="C345" s="37" t="s">
        <v>855</v>
      </c>
      <c r="D345" s="64">
        <v>29.99</v>
      </c>
      <c r="E345" s="32"/>
      <c r="F345" s="32">
        <v>1</v>
      </c>
      <c r="G345" s="47">
        <v>521.42999999999995</v>
      </c>
      <c r="H345" s="12">
        <f t="shared" si="12"/>
        <v>5.7514910918052282E-2</v>
      </c>
    </row>
    <row r="346" spans="1:8" ht="14.5" x14ac:dyDescent="0.35">
      <c r="A346" s="26"/>
      <c r="B346" s="28">
        <v>338</v>
      </c>
      <c r="C346" s="37" t="s">
        <v>898</v>
      </c>
      <c r="D346" s="64">
        <v>9.99</v>
      </c>
      <c r="E346" s="32"/>
      <c r="F346" s="32">
        <v>1</v>
      </c>
      <c r="G346" s="47">
        <v>260.70999999999998</v>
      </c>
      <c r="H346" s="12">
        <f t="shared" si="12"/>
        <v>3.8318438111311422E-2</v>
      </c>
    </row>
    <row r="347" spans="1:8" ht="14.5" x14ac:dyDescent="0.35">
      <c r="A347" s="26"/>
      <c r="B347" s="28">
        <v>339</v>
      </c>
      <c r="C347" s="37" t="s">
        <v>221</v>
      </c>
      <c r="D347" s="64">
        <v>50.5</v>
      </c>
      <c r="E347" s="32"/>
      <c r="F347" s="32">
        <v>1</v>
      </c>
      <c r="G347" s="47">
        <v>52</v>
      </c>
      <c r="H347" s="12">
        <f t="shared" si="12"/>
        <v>0.97115384615384615</v>
      </c>
    </row>
    <row r="348" spans="1:8" ht="14.5" x14ac:dyDescent="0.35">
      <c r="A348" s="26"/>
      <c r="B348" s="28">
        <v>340</v>
      </c>
      <c r="C348" s="37" t="s">
        <v>1424</v>
      </c>
      <c r="D348" s="64">
        <v>18.5</v>
      </c>
      <c r="E348" s="32"/>
      <c r="F348" s="32">
        <v>1</v>
      </c>
      <c r="G348" s="47">
        <v>260.70999999999998</v>
      </c>
      <c r="H348" s="12">
        <f t="shared" si="12"/>
        <v>7.0960070576502637E-2</v>
      </c>
    </row>
    <row r="349" spans="1:8" ht="14.5" x14ac:dyDescent="0.35">
      <c r="A349" s="26"/>
      <c r="B349" s="28">
        <v>341</v>
      </c>
      <c r="C349" s="37" t="s">
        <v>859</v>
      </c>
      <c r="D349" s="64">
        <v>50</v>
      </c>
      <c r="E349" s="32"/>
      <c r="F349" s="32">
        <v>1</v>
      </c>
      <c r="G349" s="47">
        <v>8.6999999999999993</v>
      </c>
      <c r="H349" s="12">
        <f t="shared" si="12"/>
        <v>5.7471264367816097</v>
      </c>
    </row>
    <row r="350" spans="1:8" ht="14.5" x14ac:dyDescent="0.35">
      <c r="A350" s="26"/>
      <c r="B350" s="28">
        <v>342</v>
      </c>
      <c r="C350" s="37" t="s">
        <v>385</v>
      </c>
      <c r="D350" s="64">
        <v>1</v>
      </c>
      <c r="E350" s="32"/>
      <c r="F350" s="32">
        <v>1</v>
      </c>
      <c r="G350" s="47">
        <v>26.07</v>
      </c>
      <c r="H350" s="12">
        <f t="shared" si="12"/>
        <v>3.8358266206367474E-2</v>
      </c>
    </row>
    <row r="351" spans="1:8" ht="14.5" x14ac:dyDescent="0.35">
      <c r="A351" s="26"/>
      <c r="B351" s="28">
        <v>343</v>
      </c>
      <c r="C351" s="37" t="s">
        <v>860</v>
      </c>
      <c r="D351" s="64">
        <v>2.4900000000000002</v>
      </c>
      <c r="E351" s="32"/>
      <c r="F351" s="32">
        <v>1</v>
      </c>
      <c r="G351" s="47">
        <v>26.07</v>
      </c>
      <c r="H351" s="12">
        <f t="shared" si="12"/>
        <v>9.5512082853855013E-2</v>
      </c>
    </row>
    <row r="352" spans="1:8" ht="14.5" x14ac:dyDescent="0.35">
      <c r="A352" s="26"/>
      <c r="B352" s="28">
        <v>344</v>
      </c>
      <c r="C352" s="37" t="s">
        <v>861</v>
      </c>
      <c r="D352" s="64">
        <v>10</v>
      </c>
      <c r="E352" s="32"/>
      <c r="F352" s="32">
        <v>1</v>
      </c>
      <c r="G352" s="47">
        <v>4.3499999999999996</v>
      </c>
      <c r="H352" s="12">
        <f t="shared" si="12"/>
        <v>2.298850574712644</v>
      </c>
    </row>
    <row r="353" spans="1:11" ht="14.5" x14ac:dyDescent="0.35">
      <c r="A353" s="26"/>
      <c r="B353" s="28">
        <v>345</v>
      </c>
      <c r="C353" s="37" t="s">
        <v>388</v>
      </c>
      <c r="D353" s="64">
        <v>1</v>
      </c>
      <c r="E353" s="32"/>
      <c r="F353" s="32">
        <v>1</v>
      </c>
      <c r="G353" s="47">
        <v>52.14</v>
      </c>
      <c r="H353" s="12">
        <f t="shared" si="12"/>
        <v>1.9179133103183737E-2</v>
      </c>
    </row>
    <row r="354" spans="1:11" ht="14.5" x14ac:dyDescent="0.35">
      <c r="A354" s="26"/>
      <c r="B354" s="28">
        <v>346</v>
      </c>
      <c r="C354" s="28" t="s">
        <v>239</v>
      </c>
      <c r="D354" s="63">
        <v>3.2</v>
      </c>
      <c r="E354" s="32"/>
      <c r="F354" s="32">
        <v>1</v>
      </c>
      <c r="G354" s="47">
        <v>26.07</v>
      </c>
      <c r="H354" s="12">
        <f t="shared" si="12"/>
        <v>0.12274645186037592</v>
      </c>
    </row>
    <row r="355" spans="1:11" ht="14.5" x14ac:dyDescent="0.35">
      <c r="A355" s="26"/>
      <c r="B355" s="28">
        <v>347</v>
      </c>
      <c r="C355" s="28" t="s">
        <v>398</v>
      </c>
      <c r="D355" s="63">
        <v>0.6</v>
      </c>
      <c r="E355" s="32"/>
      <c r="F355" s="32">
        <v>1</v>
      </c>
      <c r="G355" s="47">
        <v>26.07</v>
      </c>
      <c r="H355" s="12">
        <f t="shared" si="12"/>
        <v>2.3014959723820481E-2</v>
      </c>
    </row>
    <row r="356" spans="1:11" ht="14.5" x14ac:dyDescent="0.35">
      <c r="A356" s="26"/>
      <c r="B356" s="28">
        <v>348</v>
      </c>
      <c r="C356" s="28" t="s">
        <v>242</v>
      </c>
      <c r="D356" s="63">
        <v>2.5</v>
      </c>
      <c r="E356" s="32"/>
      <c r="F356" s="32">
        <v>1</v>
      </c>
      <c r="G356" s="47">
        <v>521</v>
      </c>
      <c r="H356" s="12">
        <f t="shared" si="12"/>
        <v>4.7984644913627635E-3</v>
      </c>
    </row>
    <row r="357" spans="1:11" ht="14.5" x14ac:dyDescent="0.35">
      <c r="A357" s="26"/>
      <c r="B357" s="28">
        <v>349</v>
      </c>
      <c r="C357" s="28" t="s">
        <v>243</v>
      </c>
      <c r="D357" s="63">
        <v>8</v>
      </c>
      <c r="E357" s="32"/>
      <c r="F357" s="32">
        <v>1</v>
      </c>
      <c r="G357" s="47">
        <v>13</v>
      </c>
      <c r="H357" s="12">
        <f t="shared" si="12"/>
        <v>0.61538461538461542</v>
      </c>
    </row>
    <row r="358" spans="1:11" ht="14.5" x14ac:dyDescent="0.35">
      <c r="A358" s="26"/>
      <c r="B358" s="28">
        <v>350</v>
      </c>
      <c r="C358" s="28" t="s">
        <v>899</v>
      </c>
      <c r="D358" s="63">
        <v>0.7</v>
      </c>
      <c r="E358" s="32"/>
      <c r="F358" s="32">
        <v>1</v>
      </c>
      <c r="G358" s="47">
        <v>26.07</v>
      </c>
      <c r="H358" s="12">
        <f t="shared" si="12"/>
        <v>2.6850786344457228E-2</v>
      </c>
    </row>
    <row r="359" spans="1:11" ht="14.5" x14ac:dyDescent="0.35">
      <c r="A359" s="26"/>
      <c r="B359" s="28">
        <v>351</v>
      </c>
      <c r="C359" s="28" t="s">
        <v>245</v>
      </c>
      <c r="D359" s="63">
        <v>17.5</v>
      </c>
      <c r="E359" s="32"/>
      <c r="F359" s="32">
        <v>1</v>
      </c>
      <c r="G359" s="47">
        <v>52</v>
      </c>
      <c r="H359" s="12">
        <f t="shared" si="12"/>
        <v>0.33653846153846156</v>
      </c>
    </row>
    <row r="360" spans="1:11" ht="14.5" x14ac:dyDescent="0.35">
      <c r="A360" s="26"/>
      <c r="B360" s="28">
        <v>352</v>
      </c>
      <c r="C360" s="28" t="s">
        <v>246</v>
      </c>
      <c r="D360" s="68">
        <v>16.989999999999998</v>
      </c>
      <c r="E360" s="32"/>
      <c r="F360" s="32">
        <v>1</v>
      </c>
      <c r="G360" s="47">
        <v>521.41999999999996</v>
      </c>
      <c r="H360" s="12">
        <f t="shared" si="12"/>
        <v>3.2584097272831881E-2</v>
      </c>
    </row>
    <row r="361" spans="1:11" ht="14.5" x14ac:dyDescent="0.35">
      <c r="A361" s="26"/>
      <c r="B361" s="28">
        <v>353</v>
      </c>
      <c r="C361" s="28" t="s">
        <v>225</v>
      </c>
      <c r="D361" s="68">
        <v>6.99</v>
      </c>
      <c r="E361" s="32"/>
      <c r="F361" s="32">
        <v>1</v>
      </c>
      <c r="G361" s="47">
        <v>104.28</v>
      </c>
      <c r="H361" s="12">
        <f t="shared" si="12"/>
        <v>6.7031070195627165E-2</v>
      </c>
      <c r="I361" s="34" t="s">
        <v>545</v>
      </c>
      <c r="J361" s="83">
        <f>SUM(H312:H361)</f>
        <v>20.872593702738826</v>
      </c>
      <c r="K361" s="34">
        <f>COUNT(H312:H361)</f>
        <v>50</v>
      </c>
    </row>
    <row r="362" spans="1:11" x14ac:dyDescent="0.3">
      <c r="A362" s="25" t="s">
        <v>14</v>
      </c>
      <c r="B362" s="28"/>
      <c r="C362" s="28"/>
      <c r="D362" s="63"/>
      <c r="E362" s="32"/>
      <c r="F362" s="32"/>
      <c r="G362" s="47"/>
      <c r="H362" s="32"/>
    </row>
    <row r="363" spans="1:11" ht="56" x14ac:dyDescent="0.3">
      <c r="A363" s="25"/>
      <c r="B363" s="28">
        <v>354</v>
      </c>
      <c r="C363" s="49" t="s">
        <v>1425</v>
      </c>
      <c r="D363" s="64">
        <v>30</v>
      </c>
      <c r="E363" s="32"/>
      <c r="F363" s="32">
        <v>1</v>
      </c>
      <c r="G363" s="47">
        <v>52.14</v>
      </c>
      <c r="H363" s="12">
        <f>+(D363*F363)/G363</f>
        <v>0.57537399309551207</v>
      </c>
    </row>
    <row r="364" spans="1:11" x14ac:dyDescent="0.3">
      <c r="A364" s="25"/>
      <c r="B364" s="28">
        <v>355</v>
      </c>
      <c r="C364" s="37" t="s">
        <v>1468</v>
      </c>
      <c r="D364" s="64">
        <v>100</v>
      </c>
      <c r="E364" s="32"/>
      <c r="F364" s="32">
        <v>1</v>
      </c>
      <c r="G364" s="47">
        <v>52.14</v>
      </c>
      <c r="H364" s="12">
        <f>+(D364*F364)/G364</f>
        <v>1.9179133103183736</v>
      </c>
    </row>
    <row r="365" spans="1:11" ht="42" x14ac:dyDescent="0.3">
      <c r="A365" s="25"/>
      <c r="B365" s="28">
        <v>356</v>
      </c>
      <c r="C365" s="49" t="s">
        <v>1426</v>
      </c>
      <c r="D365" s="64">
        <v>37.049999999999997</v>
      </c>
      <c r="E365" s="32"/>
      <c r="F365" s="32">
        <v>1</v>
      </c>
      <c r="G365" s="47">
        <v>52.14</v>
      </c>
      <c r="H365" s="12">
        <f>+(D365*F365)/G365</f>
        <v>0.71058688147295734</v>
      </c>
    </row>
    <row r="366" spans="1:11" ht="14.5" x14ac:dyDescent="0.35">
      <c r="A366" s="26"/>
      <c r="B366" s="28">
        <v>357</v>
      </c>
      <c r="C366" s="28" t="s">
        <v>1427</v>
      </c>
      <c r="D366" s="63">
        <v>10</v>
      </c>
      <c r="E366" s="32"/>
      <c r="F366" s="32">
        <v>1</v>
      </c>
      <c r="G366" s="47">
        <v>1</v>
      </c>
      <c r="H366" s="12">
        <f>+(D366*F366)/G366</f>
        <v>10</v>
      </c>
      <c r="I366" s="34" t="s">
        <v>14</v>
      </c>
      <c r="J366" s="83">
        <f>SUM(H363:H366)</f>
        <v>13.203874184886843</v>
      </c>
      <c r="K366" s="34">
        <f>COUNT(H363:H366)</f>
        <v>4</v>
      </c>
    </row>
    <row r="367" spans="1:11" x14ac:dyDescent="0.3">
      <c r="A367" s="25" t="s">
        <v>15</v>
      </c>
      <c r="B367" s="28"/>
      <c r="C367" s="28"/>
      <c r="D367" s="63"/>
      <c r="E367" s="32"/>
      <c r="F367" s="32"/>
      <c r="G367" s="47"/>
      <c r="H367" s="32"/>
    </row>
    <row r="368" spans="1:11" x14ac:dyDescent="0.3">
      <c r="A368" s="25"/>
      <c r="B368" s="28">
        <v>358</v>
      </c>
      <c r="C368" s="37" t="s">
        <v>862</v>
      </c>
      <c r="D368" s="64">
        <v>10.29</v>
      </c>
      <c r="E368" s="32"/>
      <c r="F368" s="32">
        <v>1</v>
      </c>
      <c r="G368" s="47">
        <v>4.3499999999999996</v>
      </c>
      <c r="H368" s="12">
        <f t="shared" ref="H368:H392" si="13">+(D368*F368)/G368</f>
        <v>2.3655172413793104</v>
      </c>
    </row>
    <row r="369" spans="1:8" x14ac:dyDescent="0.3">
      <c r="A369" s="25"/>
      <c r="B369" s="28">
        <v>359</v>
      </c>
      <c r="C369" s="37" t="s">
        <v>863</v>
      </c>
      <c r="D369" s="64">
        <v>4</v>
      </c>
      <c r="E369" s="32"/>
      <c r="F369" s="32">
        <v>1</v>
      </c>
      <c r="G369" s="47">
        <v>52.14</v>
      </c>
      <c r="H369" s="12">
        <f t="shared" si="13"/>
        <v>7.6716532412734947E-2</v>
      </c>
    </row>
    <row r="370" spans="1:8" x14ac:dyDescent="0.3">
      <c r="A370" s="25"/>
      <c r="B370" s="28">
        <v>360</v>
      </c>
      <c r="C370" s="37" t="s">
        <v>864</v>
      </c>
      <c r="D370" s="64">
        <v>50</v>
      </c>
      <c r="E370" s="32"/>
      <c r="F370" s="32">
        <v>1</v>
      </c>
      <c r="G370" s="47">
        <v>521.42999999999995</v>
      </c>
      <c r="H370" s="12">
        <f t="shared" si="13"/>
        <v>9.5890148246169205E-2</v>
      </c>
    </row>
    <row r="371" spans="1:8" x14ac:dyDescent="0.3">
      <c r="A371" s="25"/>
      <c r="B371" s="28">
        <v>361</v>
      </c>
      <c r="C371" s="37" t="s">
        <v>589</v>
      </c>
      <c r="D371" s="64">
        <v>6.99</v>
      </c>
      <c r="E371" s="32"/>
      <c r="F371" s="32">
        <v>1</v>
      </c>
      <c r="G371" s="47">
        <v>52.14</v>
      </c>
      <c r="H371" s="12">
        <f t="shared" si="13"/>
        <v>0.13406214039125433</v>
      </c>
    </row>
    <row r="372" spans="1:8" x14ac:dyDescent="0.3">
      <c r="A372" s="25"/>
      <c r="B372" s="28">
        <v>362</v>
      </c>
      <c r="C372" s="37" t="s">
        <v>865</v>
      </c>
      <c r="D372" s="64">
        <v>2.99</v>
      </c>
      <c r="E372" s="32"/>
      <c r="F372" s="32">
        <v>1</v>
      </c>
      <c r="G372" s="47">
        <v>52.14</v>
      </c>
      <c r="H372" s="12">
        <f t="shared" si="13"/>
        <v>5.7345607978519376E-2</v>
      </c>
    </row>
    <row r="373" spans="1:8" x14ac:dyDescent="0.3">
      <c r="A373" s="25"/>
      <c r="B373" s="28">
        <v>363</v>
      </c>
      <c r="C373" s="37" t="s">
        <v>866</v>
      </c>
      <c r="D373" s="64">
        <v>5</v>
      </c>
      <c r="E373" s="32"/>
      <c r="F373" s="32">
        <v>1</v>
      </c>
      <c r="G373" s="47">
        <v>52.14</v>
      </c>
      <c r="H373" s="12">
        <f t="shared" si="13"/>
        <v>9.5895665515918674E-2</v>
      </c>
    </row>
    <row r="374" spans="1:8" x14ac:dyDescent="0.3">
      <c r="A374" s="25"/>
      <c r="B374" s="28">
        <v>364</v>
      </c>
      <c r="C374" s="37" t="s">
        <v>867</v>
      </c>
      <c r="D374" s="64">
        <v>0.99</v>
      </c>
      <c r="E374" s="32"/>
      <c r="F374" s="32">
        <v>1</v>
      </c>
      <c r="G374" s="47">
        <v>52.14</v>
      </c>
      <c r="H374" s="12">
        <f t="shared" si="13"/>
        <v>1.8987341772151899E-2</v>
      </c>
    </row>
    <row r="375" spans="1:8" x14ac:dyDescent="0.3">
      <c r="A375" s="25"/>
      <c r="B375" s="28">
        <v>365</v>
      </c>
      <c r="C375" s="37" t="s">
        <v>868</v>
      </c>
      <c r="D375" s="64">
        <v>4.99</v>
      </c>
      <c r="E375" s="32"/>
      <c r="F375" s="32">
        <v>1</v>
      </c>
      <c r="G375" s="47">
        <v>52.14</v>
      </c>
      <c r="H375" s="12">
        <f t="shared" si="13"/>
        <v>9.570387418488685E-2</v>
      </c>
    </row>
    <row r="376" spans="1:8" x14ac:dyDescent="0.3">
      <c r="A376" s="25"/>
      <c r="B376" s="28">
        <v>366</v>
      </c>
      <c r="C376" s="37" t="s">
        <v>869</v>
      </c>
      <c r="D376" s="64">
        <v>3.99</v>
      </c>
      <c r="E376" s="32"/>
      <c r="F376" s="32">
        <v>1</v>
      </c>
      <c r="G376" s="47">
        <v>52.14</v>
      </c>
      <c r="H376" s="12">
        <f t="shared" si="13"/>
        <v>7.652474108170311E-2</v>
      </c>
    </row>
    <row r="377" spans="1:8" x14ac:dyDescent="0.3">
      <c r="A377" s="25"/>
      <c r="B377" s="28">
        <v>367</v>
      </c>
      <c r="C377" s="37" t="s">
        <v>870</v>
      </c>
      <c r="D377" s="64">
        <v>2.4900000000000002</v>
      </c>
      <c r="E377" s="32"/>
      <c r="F377" s="32">
        <v>1</v>
      </c>
      <c r="G377" s="47">
        <v>52.14</v>
      </c>
      <c r="H377" s="12">
        <f t="shared" si="13"/>
        <v>4.7756041426927506E-2</v>
      </c>
    </row>
    <row r="378" spans="1:8" x14ac:dyDescent="0.3">
      <c r="A378" s="25"/>
      <c r="B378" s="28">
        <v>368</v>
      </c>
      <c r="C378" s="37" t="s">
        <v>1428</v>
      </c>
      <c r="D378" s="64">
        <v>6</v>
      </c>
      <c r="E378" s="32"/>
      <c r="F378" s="32">
        <v>1</v>
      </c>
      <c r="G378" s="47">
        <v>521.41999999999996</v>
      </c>
      <c r="H378" s="12">
        <f t="shared" si="13"/>
        <v>1.1507038471865292E-2</v>
      </c>
    </row>
    <row r="379" spans="1:8" x14ac:dyDescent="0.3">
      <c r="A379" s="25"/>
      <c r="B379" s="28">
        <v>369</v>
      </c>
      <c r="C379" s="37" t="s">
        <v>871</v>
      </c>
      <c r="D379" s="64">
        <v>20</v>
      </c>
      <c r="E379" s="32"/>
      <c r="F379" s="32">
        <v>1</v>
      </c>
      <c r="G379" s="47">
        <v>52.14</v>
      </c>
      <c r="H379" s="12">
        <f t="shared" si="13"/>
        <v>0.3835826620636747</v>
      </c>
    </row>
    <row r="380" spans="1:8" ht="14.5" x14ac:dyDescent="0.35">
      <c r="A380" s="26"/>
      <c r="B380" s="28">
        <v>370</v>
      </c>
      <c r="C380" s="14" t="s">
        <v>257</v>
      </c>
      <c r="D380" s="67">
        <v>160</v>
      </c>
      <c r="E380" s="32"/>
      <c r="F380" s="32">
        <v>1</v>
      </c>
      <c r="G380" s="47">
        <v>521</v>
      </c>
      <c r="H380" s="12">
        <f t="shared" si="13"/>
        <v>0.30710172744721687</v>
      </c>
    </row>
    <row r="381" spans="1:8" ht="14.5" x14ac:dyDescent="0.35">
      <c r="A381" s="26"/>
      <c r="B381" s="28">
        <v>371</v>
      </c>
      <c r="C381" s="14" t="s">
        <v>258</v>
      </c>
      <c r="D381" s="67">
        <v>29</v>
      </c>
      <c r="E381" s="32"/>
      <c r="F381" s="32">
        <v>1</v>
      </c>
      <c r="G381" s="47">
        <v>261</v>
      </c>
      <c r="H381" s="12">
        <f t="shared" si="13"/>
        <v>0.1111111111111111</v>
      </c>
    </row>
    <row r="382" spans="1:8" ht="14.5" x14ac:dyDescent="0.35">
      <c r="A382" s="26"/>
      <c r="B382" s="28">
        <v>372</v>
      </c>
      <c r="C382" s="14" t="s">
        <v>259</v>
      </c>
      <c r="D382" s="67">
        <v>59</v>
      </c>
      <c r="E382" s="32"/>
      <c r="F382" s="32">
        <v>1</v>
      </c>
      <c r="G382" s="47">
        <v>261</v>
      </c>
      <c r="H382" s="12">
        <f t="shared" si="13"/>
        <v>0.22605363984674329</v>
      </c>
    </row>
    <row r="383" spans="1:8" ht="14.5" x14ac:dyDescent="0.35">
      <c r="A383" s="26"/>
      <c r="B383" s="28">
        <v>373</v>
      </c>
      <c r="C383" s="14" t="s">
        <v>260</v>
      </c>
      <c r="D383" s="67">
        <v>379</v>
      </c>
      <c r="E383" s="32"/>
      <c r="F383" s="32">
        <v>1</v>
      </c>
      <c r="G383" s="47">
        <v>261</v>
      </c>
      <c r="H383" s="12">
        <f t="shared" si="13"/>
        <v>1.4521072796934866</v>
      </c>
    </row>
    <row r="384" spans="1:8" ht="14.5" x14ac:dyDescent="0.35">
      <c r="A384" s="26"/>
      <c r="B384" s="28">
        <v>374</v>
      </c>
      <c r="C384" s="14" t="s">
        <v>689</v>
      </c>
      <c r="D384" s="67">
        <v>29.99</v>
      </c>
      <c r="E384" s="32"/>
      <c r="F384" s="32">
        <v>1</v>
      </c>
      <c r="G384" s="47">
        <v>208.57</v>
      </c>
      <c r="H384" s="12">
        <f t="shared" si="13"/>
        <v>0.14378865608668553</v>
      </c>
    </row>
    <row r="385" spans="1:11" ht="14.5" x14ac:dyDescent="0.35">
      <c r="A385" s="26"/>
      <c r="B385" s="28">
        <v>375</v>
      </c>
      <c r="C385" s="14" t="s">
        <v>588</v>
      </c>
      <c r="D385" s="67">
        <v>3.49</v>
      </c>
      <c r="E385" s="32"/>
      <c r="F385" s="32">
        <v>1</v>
      </c>
      <c r="G385" s="47">
        <v>52</v>
      </c>
      <c r="H385" s="12">
        <f t="shared" si="13"/>
        <v>6.7115384615384618E-2</v>
      </c>
    </row>
    <row r="386" spans="1:11" ht="14.5" x14ac:dyDescent="0.35">
      <c r="A386" s="26"/>
      <c r="B386" s="28">
        <v>376</v>
      </c>
      <c r="C386" s="14" t="s">
        <v>1363</v>
      </c>
      <c r="D386" s="67">
        <v>144</v>
      </c>
      <c r="E386" s="32"/>
      <c r="F386" s="32">
        <v>1</v>
      </c>
      <c r="G386" s="47">
        <v>52</v>
      </c>
      <c r="H386" s="12">
        <f t="shared" si="13"/>
        <v>2.7692307692307692</v>
      </c>
    </row>
    <row r="387" spans="1:11" ht="14.5" x14ac:dyDescent="0.35">
      <c r="A387" s="26"/>
      <c r="B387" s="28">
        <v>377</v>
      </c>
      <c r="C387" s="14" t="s">
        <v>1364</v>
      </c>
      <c r="D387" s="67">
        <v>130</v>
      </c>
      <c r="E387" s="32"/>
      <c r="F387" s="32">
        <v>1</v>
      </c>
      <c r="G387" s="47">
        <v>52</v>
      </c>
      <c r="H387" s="12">
        <f t="shared" si="13"/>
        <v>2.5</v>
      </c>
    </row>
    <row r="388" spans="1:11" ht="14.5" x14ac:dyDescent="0.35">
      <c r="A388" s="26"/>
      <c r="B388" s="28">
        <v>378</v>
      </c>
      <c r="C388" s="14" t="s">
        <v>264</v>
      </c>
      <c r="D388" s="67">
        <v>27</v>
      </c>
      <c r="E388" s="32"/>
      <c r="F388" s="32">
        <v>1</v>
      </c>
      <c r="G388" s="47">
        <v>4.34</v>
      </c>
      <c r="H388" s="12">
        <f t="shared" si="13"/>
        <v>6.2211981566820276</v>
      </c>
    </row>
    <row r="389" spans="1:11" ht="14.5" x14ac:dyDescent="0.35">
      <c r="A389" s="26"/>
      <c r="B389" s="28">
        <v>379</v>
      </c>
      <c r="C389" s="14" t="s">
        <v>1365</v>
      </c>
      <c r="D389" s="67">
        <v>20</v>
      </c>
      <c r="E389" s="32"/>
      <c r="F389" s="32">
        <v>1</v>
      </c>
      <c r="G389" s="47">
        <v>1</v>
      </c>
      <c r="H389" s="12">
        <f t="shared" si="13"/>
        <v>20</v>
      </c>
    </row>
    <row r="390" spans="1:11" ht="14.5" x14ac:dyDescent="0.35">
      <c r="A390" s="26"/>
      <c r="B390" s="28">
        <v>380</v>
      </c>
      <c r="C390" s="14" t="s">
        <v>266</v>
      </c>
      <c r="D390" s="67">
        <v>154.5</v>
      </c>
      <c r="E390" s="32"/>
      <c r="F390" s="32">
        <v>1</v>
      </c>
      <c r="G390" s="47">
        <v>52</v>
      </c>
      <c r="H390" s="12">
        <f t="shared" si="13"/>
        <v>2.9711538461538463</v>
      </c>
    </row>
    <row r="391" spans="1:11" ht="14.5" x14ac:dyDescent="0.35">
      <c r="A391" s="26"/>
      <c r="B391" s="28">
        <v>381</v>
      </c>
      <c r="C391" s="14" t="s">
        <v>268</v>
      </c>
      <c r="D391" s="67">
        <v>225</v>
      </c>
      <c r="E391" s="32"/>
      <c r="F391" s="32">
        <v>1</v>
      </c>
      <c r="G391" s="47">
        <v>52</v>
      </c>
      <c r="H391" s="12">
        <f t="shared" si="13"/>
        <v>4.3269230769230766</v>
      </c>
    </row>
    <row r="392" spans="1:11" ht="14.5" x14ac:dyDescent="0.35">
      <c r="A392" s="26"/>
      <c r="B392" s="28">
        <v>382</v>
      </c>
      <c r="C392" s="14" t="s">
        <v>269</v>
      </c>
      <c r="D392" s="67">
        <v>90</v>
      </c>
      <c r="E392" s="32"/>
      <c r="F392" s="32">
        <v>1</v>
      </c>
      <c r="G392" s="47">
        <v>521.41999999999996</v>
      </c>
      <c r="H392" s="12">
        <f t="shared" si="13"/>
        <v>0.17260557707797938</v>
      </c>
      <c r="I392" s="34" t="s">
        <v>334</v>
      </c>
      <c r="J392" s="83">
        <f>SUM(H368:H392)</f>
        <v>44.727878259793449</v>
      </c>
      <c r="K392" s="34">
        <f>COUNT(H368:H392)</f>
        <v>25</v>
      </c>
    </row>
    <row r="394" spans="1:11" x14ac:dyDescent="0.3">
      <c r="H394" s="83">
        <f>SUM(H4:H392)</f>
        <v>364.52726411255776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Single Male</vt:lpstr>
      <vt:lpstr>Single Female</vt:lpstr>
      <vt:lpstr>Couple</vt:lpstr>
      <vt:lpstr>Single +1</vt:lpstr>
      <vt:lpstr>Couple +1</vt:lpstr>
      <vt:lpstr>Couple +2</vt:lpstr>
      <vt:lpstr>Couple +3</vt:lpstr>
      <vt:lpstr>Male pensioner </vt:lpstr>
      <vt:lpstr>Female pensioner</vt:lpstr>
      <vt:lpstr>Partnered pensioner</vt:lpstr>
      <vt:lpstr>Child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Andrew</dc:creator>
  <cp:lastModifiedBy>Smith, Andrew</cp:lastModifiedBy>
  <cp:lastPrinted>2019-02-26T15:05:26Z</cp:lastPrinted>
  <dcterms:created xsi:type="dcterms:W3CDTF">2017-05-22T14:41:56Z</dcterms:created>
  <dcterms:modified xsi:type="dcterms:W3CDTF">2022-05-31T15:56:03Z</dcterms:modified>
</cp:coreProperties>
</file>